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310 - zdravotechnika" sheetId="2" r:id="rId2"/>
    <sheet name="SO 410.1 - elektro - siln..." sheetId="3" r:id="rId3"/>
    <sheet name="SO 410.2 - teplotní + kou..." sheetId="4" r:id="rId4"/>
    <sheet name="SO 410.3 - záplavová čidl..." sheetId="5" r:id="rId5"/>
    <sheet name="SO 610.1 - část stavební" sheetId="6" r:id="rId6"/>
    <sheet name="SO 610.2 - jímka" sheetId="7" r:id="rId7"/>
    <sheet name="SO 620 - konstrukční řešení" sheetId="8" r:id="rId8"/>
    <sheet name="90 - OSTATNÍ NÁKLADY" sheetId="9" r:id="rId9"/>
    <sheet name="Seznam figur" sheetId="10" r:id="rId10"/>
  </sheets>
  <definedNames>
    <definedName name="_xlnm._FilterDatabase" localSheetId="8" hidden="1">'90 - OSTATNÍ NÁKLADY'!$C$116:$K$186</definedName>
    <definedName name="_xlnm._FilterDatabase" localSheetId="1" hidden="1">'SO 310 - zdravotechnika'!$C$126:$K$151</definedName>
    <definedName name="_xlnm._FilterDatabase" localSheetId="2" hidden="1">'SO 410.1 - elektro - siln...'!$C$126:$K$196</definedName>
    <definedName name="_xlnm._FilterDatabase" localSheetId="3" hidden="1">'SO 410.2 - teplotní + kou...'!$C$121:$K$145</definedName>
    <definedName name="_xlnm._FilterDatabase" localSheetId="4" hidden="1">'SO 410.3 - záplavová čidl...'!$C$126:$K$177</definedName>
    <definedName name="_xlnm._FilterDatabase" localSheetId="5" hidden="1">'SO 610.1 - část stavební'!$C$139:$K$1813</definedName>
    <definedName name="_xlnm._FilterDatabase" localSheetId="6" hidden="1">'SO 610.2 - jímka'!$C$135:$K$335</definedName>
    <definedName name="_xlnm._FilterDatabase" localSheetId="7" hidden="1">'SO 620 - konstrukční řešení'!$C$128:$K$929</definedName>
    <definedName name="_xlnm.Print_Area" localSheetId="8">'90 - OSTATNÍ NÁKLADY'!$C$4:$J$39,'90 - OSTATNÍ NÁKLADY'!$C$50:$J$76,'90 - OSTATNÍ NÁKLADY'!$C$82:$J$98,'90 - OSTATNÍ NÁKLADY'!$C$104:$K$186</definedName>
    <definedName name="_xlnm.Print_Area" localSheetId="0">'Rekapitulace stavby'!$D$4:$AO$76,'Rekapitulace stavby'!$C$82:$AQ$107</definedName>
    <definedName name="_xlnm.Print_Area" localSheetId="9">'Seznam figur'!$C$4:$G$647</definedName>
    <definedName name="_xlnm.Print_Area" localSheetId="1">'SO 310 - zdravotechnika'!$C$4:$J$41,'SO 310 - zdravotechnika'!$C$50:$J$76,'SO 310 - zdravotechnika'!$C$82:$J$106,'SO 310 - zdravotechnika'!$C$112:$K$151</definedName>
    <definedName name="_xlnm.Print_Area" localSheetId="2">'SO 410.1 - elektro - siln...'!$C$4:$J$41,'SO 410.1 - elektro - siln...'!$C$50:$J$76,'SO 410.1 - elektro - siln...'!$C$82:$J$106,'SO 410.1 - elektro - siln...'!$C$112:$K$196</definedName>
    <definedName name="_xlnm.Print_Area" localSheetId="3">'SO 410.2 - teplotní + kou...'!$C$4:$J$41,'SO 410.2 - teplotní + kou...'!$C$50:$J$76,'SO 410.2 - teplotní + kou...'!$C$82:$J$101,'SO 410.2 - teplotní + kou...'!$C$107:$K$145</definedName>
    <definedName name="_xlnm.Print_Area" localSheetId="4">'SO 410.3 - záplavová čidl...'!$C$4:$J$41,'SO 410.3 - záplavová čidl...'!$C$50:$J$76,'SO 410.3 - záplavová čidl...'!$C$82:$J$106,'SO 410.3 - záplavová čidl...'!$C$112:$K$177</definedName>
    <definedName name="_xlnm.Print_Area" localSheetId="5">'SO 610.1 - část stavební'!$C$4:$J$43,'SO 610.1 - část stavební'!$C$50:$J$76,'SO 610.1 - část stavební'!$C$82:$J$117,'SO 610.1 - část stavební'!$C$123:$K$1813</definedName>
    <definedName name="_xlnm.Print_Area" localSheetId="6">'SO 610.2 - jímka'!$C$4:$J$43,'SO 610.2 - jímka'!$C$50:$J$76,'SO 610.2 - jímka'!$C$82:$J$113,'SO 610.2 - jímka'!$C$119:$K$335</definedName>
    <definedName name="_xlnm.Print_Area" localSheetId="7">'SO 620 - konstrukční řešení'!$C$4:$J$41,'SO 620 - konstrukční řešení'!$C$50:$J$76,'SO 620 - konstrukční řešení'!$C$82:$J$108,'SO 620 - konstrukční řešení'!$C$114:$K$929</definedName>
    <definedName name="_xlnm.Print_Titles" localSheetId="0">'Rekapitulace stavby'!$92:$92</definedName>
    <definedName name="_xlnm.Print_Titles" localSheetId="1">'SO 310 - zdravotechnika'!$126:$126</definedName>
    <definedName name="_xlnm.Print_Titles" localSheetId="2">'SO 410.1 - elektro - siln...'!$126:$126</definedName>
    <definedName name="_xlnm.Print_Titles" localSheetId="3">'SO 410.2 - teplotní + kou...'!$121:$121</definedName>
    <definedName name="_xlnm.Print_Titles" localSheetId="4">'SO 410.3 - záplavová čidl...'!$126:$126</definedName>
    <definedName name="_xlnm.Print_Titles" localSheetId="5">'SO 610.1 - část stavební'!$139:$139</definedName>
    <definedName name="_xlnm.Print_Titles" localSheetId="6">'SO 610.2 - jímka'!$135:$135</definedName>
    <definedName name="_xlnm.Print_Titles" localSheetId="7">'SO 620 - konstrukční řešení'!$128:$128</definedName>
    <definedName name="_xlnm.Print_Titles" localSheetId="8">'90 - OSTATNÍ NÁKLADY'!$116:$116</definedName>
    <definedName name="_xlnm.Print_Titles" localSheetId="9">'Seznam figur'!$9:$9</definedName>
  </definedNames>
  <calcPr calcId="162913"/>
</workbook>
</file>

<file path=xl/sharedStrings.xml><?xml version="1.0" encoding="utf-8"?>
<sst xmlns="http://schemas.openxmlformats.org/spreadsheetml/2006/main" count="24546" uniqueCount="2767">
  <si>
    <t>Export Komplet</t>
  </si>
  <si>
    <t/>
  </si>
  <si>
    <t>2.0</t>
  </si>
  <si>
    <t>False</t>
  </si>
  <si>
    <t>{567fb660-e565-4276-b244-fbadec6b071a}</t>
  </si>
  <si>
    <t>&gt;&gt;  skryté sloupce  &lt;&lt;</t>
  </si>
  <si>
    <t>0,1</t>
  </si>
  <si>
    <t>21</t>
  </si>
  <si>
    <t>0,01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</si>
  <si>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</si>
  <si>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</si>
  <si>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</si>
  <si>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</si>
  <si>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</si>
  <si>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</si>
  <si>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220372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</si>
  <si>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</si>
  <si>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</si>
  <si>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REKONSTRUKCE KOLEKTORU III, AREÁL PISÁRKY</t>
  </si>
  <si>
    <t>KSO:</t>
  </si>
  <si>
    <t>CC-CZ:</t>
  </si>
  <si>
    <t>Místo:</t>
  </si>
  <si>
    <t>Brno</t>
  </si>
  <si>
    <t>Datum:</t>
  </si>
  <si>
    <t>Zadavatel:</t>
  </si>
  <si>
    <t>IČ:</t>
  </si>
  <si>
    <t>BRNĚNSKÉ VODÁRNY A KANALIZACE, a.s.</t>
  </si>
  <si>
    <t>DIČ:</t>
  </si>
  <si>
    <t>Uchazeč:</t>
  </si>
  <si>
    <t>Vyplň údaj</t>
  </si>
  <si>
    <t>Projektant:</t>
  </si>
  <si>
    <t>True</t>
  </si>
  <si>
    <t>PROKAN smart s.r.o.  Brno</t>
  </si>
  <si>
    <t>1</t>
  </si>
  <si>
    <t>Zpracovatel:</t>
  </si>
  <si>
    <t xml:space="preserve"> </t>
  </si>
  <si>
    <t>Poznámka:</t>
  </si>
  <si>
    <t>Soupis prací je sestaven za využití položek Cenové soustavy ÚRS, RTS aj. (CS). Cenové a technické podmínky položek CS ÚRS, které nejsou uvedeny v soupisu prací (tzv. úvodní části katalogů) jsou neomezeně dálkově k dispozici na www.cs-urs.cz. Položky soupisu prací, které mají ve sloupci "Cenová soustava" uveden údaj „ vlastní “, nepochází z CS. Tyto položky byly vytvořeny pouze pro tento rozpočet a nenacházejí se v žádné cenové soustavě. Pokud byl v rozpočtu uveden konkrétní obchodní název materiálu nebo výrobku, byl použit s cílem zadavatele stanovit minimální kvalitativní standard. Pokud je někde uveden obchodní název, slouží jen k upřesnění specifikace materiálu. Je možné použít jakýkoliv obdobný výrobek. Výkaz výměr, který se vztahuje k více položkám je nahrazen odpovídajícím slovem  "FIGUROU".  Figura je uvedena ve sloupci "Kód" v položce, kde byla spočítána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</si>
  <si>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</si>
  <si>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</si>
  <si>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</si>
  <si>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</si>
  <si>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</si>
  <si>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</si>
  <si>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</si>
  <si>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</si>
  <si>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</si>
  <si>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</si>
  <si>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</si>
  <si>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</si>
  <si>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</si>
  <si>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</si>
  <si>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</si>
  <si>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</si>
  <si>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</si>
  <si>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</si>
  <si>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</si>
  <si>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</si>
  <si>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</si>
  <si>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</si>
  <si>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</si>
  <si>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</si>
  <si>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</si>
  <si>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</si>
  <si>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</si>
  <si>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</si>
  <si>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</si>
  <si>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</si>
  <si>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</si>
  <si>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</si>
  <si>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</si>
  <si>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</si>
  <si>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</si>
  <si>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</si>
  <si>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</si>
  <si>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</si>
  <si>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</si>
  <si>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</si>
  <si>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</si>
  <si>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</si>
  <si>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</si>
  <si>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</si>
  <si>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300</t>
  </si>
  <si>
    <t>VODOHOSPODÁŘSKÉ OBJEKTY</t>
  </si>
  <si>
    <t>ING</t>
  </si>
  <si>
    <t>{199ce093-83de-4ffd-b8fa-9e609e08a547}</t>
  </si>
  <si>
    <t>2</t>
  </si>
  <si>
    <t>/</t>
  </si>
  <si>
    <t>SO 310</t>
  </si>
  <si>
    <t>zdravotechnika</t>
  </si>
  <si>
    <t>Soupis</t>
  </si>
  <si>
    <t>{a3123613-4a24-4fa9-8042-49a3e1ac07c0}</t>
  </si>
  <si>
    <t>SO 400</t>
  </si>
  <si>
    <t>ELEKTRO A SDĚLOVACÍ OBJEKTY</t>
  </si>
  <si>
    <t>{364dba9f-76a9-4c5e-9710-7f9cea3c78fa}</t>
  </si>
  <si>
    <t>SO 410.1</t>
  </si>
  <si>
    <t>elektro - silnoproud</t>
  </si>
  <si>
    <t>{f460e3d5-c987-4687-830b-0e26d14a5ef6}</t>
  </si>
  <si>
    <t>SO 410.2</t>
  </si>
  <si>
    <t>teplotní + kouřová čidla + PCO – zapojení do systému ASSET</t>
  </si>
  <si>
    <t>{da8a49f4-9fbe-4807-a810-e17f000ed373}</t>
  </si>
  <si>
    <t>SO 410.3</t>
  </si>
  <si>
    <t>záplavová čidla – zapojení do systému SCADA</t>
  </si>
  <si>
    <t>{c86b3f45-58b9-4c8b-903d-f8225ee12a63}</t>
  </si>
  <si>
    <t>SO 600</t>
  </si>
  <si>
    <t>OBJEKTY POZEMNÍHO STAVITELSTVÍ</t>
  </si>
  <si>
    <t>STA</t>
  </si>
  <si>
    <t>{8735413b-0ac4-4221-9413-196e1553dc15}</t>
  </si>
  <si>
    <t>SO 610</t>
  </si>
  <si>
    <t>stavební řešení</t>
  </si>
  <si>
    <t>{39bd9eae-4eb4-4a06-83f7-6d3d08c030d9}</t>
  </si>
  <si>
    <t>SO 610.1</t>
  </si>
  <si>
    <t>část stavební</t>
  </si>
  <si>
    <t>3</t>
  </si>
  <si>
    <t>{69c1ec91-5a3a-411d-8690-3f0a8867bc72}</t>
  </si>
  <si>
    <t>SO 610.2</t>
  </si>
  <si>
    <t>jímka</t>
  </si>
  <si>
    <t>{7fd4d6be-3c3c-4552-a68e-8c6f3f4619f9}</t>
  </si>
  <si>
    <t>SO 620</t>
  </si>
  <si>
    <t>konstrukční řešení</t>
  </si>
  <si>
    <t>{2304eef3-f478-475b-b0e3-34505a1a1f4b}</t>
  </si>
  <si>
    <t>90</t>
  </si>
  <si>
    <t>OSTATNÍ NÁKLADY</t>
  </si>
  <si>
    <t>VON</t>
  </si>
  <si>
    <t>{c0c58bc7-4707-448e-b4ac-bc8e017460a1}</t>
  </si>
  <si>
    <t>KRYCÍ LIST SOUPISU PRACÍ</t>
  </si>
  <si>
    <t>Objekt:</t>
  </si>
  <si>
    <t>SO 300 - VODOHOSPODÁŘSKÉ OBJEKTY</t>
  </si>
  <si>
    <t>Soupis:</t>
  </si>
  <si>
    <t>SO 310 - zdravotechnika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</si>
  <si>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</si>
  <si>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</si>
  <si>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</si>
  <si>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</si>
  <si>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</si>
  <si>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</si>
  <si>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8 - Trubní vedení</t>
  </si>
  <si>
    <t>PSV - Práce a dodávky HSV</t>
  </si>
  <si>
    <t xml:space="preserve">    721 - Vnitřní kanalizace</t>
  </si>
  <si>
    <t xml:space="preserve">    722 - Vnitřní vodovod</t>
  </si>
  <si>
    <t>M - Práce a dodávky M</t>
  </si>
  <si>
    <t xml:space="preserve">    M22 - Montáž sdělovací a zabezp.tech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</si>
  <si>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</si>
  <si>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</si>
  <si>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</si>
  <si>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</si>
  <si>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</si>
  <si>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</si>
  <si>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</si>
  <si>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</si>
  <si>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</si>
  <si>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</si>
  <si>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</si>
  <si>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</si>
  <si>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</si>
  <si>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</si>
  <si>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</si>
  <si>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</si>
  <si>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</si>
  <si>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</si>
  <si>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</si>
  <si>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871181121R</t>
  </si>
  <si>
    <t>Montáž trubek polyetylenových d 50 mm</t>
  </si>
  <si>
    <t>m</t>
  </si>
  <si>
    <t>4</t>
  </si>
  <si>
    <t>M</t>
  </si>
  <si>
    <t>286135114R</t>
  </si>
  <si>
    <t>Trubka kanal. tlaková AQUALINE PE100RC1 50x3,0 mm, PN10 návin 100 m</t>
  </si>
  <si>
    <t>32</t>
  </si>
  <si>
    <t>16</t>
  </si>
  <si>
    <t>-1064638930</t>
  </si>
  <si>
    <t>PSV</t>
  </si>
  <si>
    <t>721</t>
  </si>
  <si>
    <t>Vnitřní kanalizace</t>
  </si>
  <si>
    <t>721176115R</t>
  </si>
  <si>
    <t>Potrubí HT odpadní svislé D 110 x 2,7 mm</t>
  </si>
  <si>
    <t>721194105R</t>
  </si>
  <si>
    <t>Vyvedení odpadních výpustek D 50 x 1,8,  ( napojení výtlaku )</t>
  </si>
  <si>
    <t>kus</t>
  </si>
  <si>
    <t>6</t>
  </si>
  <si>
    <t>5</t>
  </si>
  <si>
    <t>72122CN.2-ČK</t>
  </si>
  <si>
    <t>Kalové čerpadlo s plovákem, MTZ, vč. přísl., TYP TMW 32/11, 35°C, 230V, 0,75kW</t>
  </si>
  <si>
    <t>kpl</t>
  </si>
  <si>
    <t>10</t>
  </si>
  <si>
    <t>721300922R</t>
  </si>
  <si>
    <t>Pročištění ležatých svodů do DN 300,  ( zatrubněný žlab )</t>
  </si>
  <si>
    <t>7</t>
  </si>
  <si>
    <t>721-K-CN-přípl</t>
  </si>
  <si>
    <t>Protipožární utěsnění prostupu-plastové potrubí, (manžeta, pěna) - dle skutečnosti</t>
  </si>
  <si>
    <t>14</t>
  </si>
  <si>
    <t>721171808R</t>
  </si>
  <si>
    <t>Demontáž potrubí z PP do D 114 mm</t>
  </si>
  <si>
    <t>9</t>
  </si>
  <si>
    <t>721170965R</t>
  </si>
  <si>
    <t>Oprava - propojení dosavadního potrubí do DN 100</t>
  </si>
  <si>
    <t>18</t>
  </si>
  <si>
    <t>721170955R</t>
  </si>
  <si>
    <t>Oprava-vsazení odbočky, potrubí PP hrdlové D 110</t>
  </si>
  <si>
    <t>20</t>
  </si>
  <si>
    <t>11</t>
  </si>
  <si>
    <t>721-K-CN-přípl.1</t>
  </si>
  <si>
    <t>Příplatek pro kanalizaci-doplňkové konstrukce</t>
  </si>
  <si>
    <t>22</t>
  </si>
  <si>
    <t>721-K-CN-přípl.2</t>
  </si>
  <si>
    <t>Příplatek na realizační práce - dle skutečnosti, ( stavební výpomoc pro ZTI-kanalizace )</t>
  </si>
  <si>
    <t>24</t>
  </si>
  <si>
    <t>13</t>
  </si>
  <si>
    <t>721-K-CN-přípl.3</t>
  </si>
  <si>
    <t xml:space="preserve">Příplatek za práce nezapočitatelné a nezjistitelné, při rekonstrukcích </t>
  </si>
  <si>
    <t>26</t>
  </si>
  <si>
    <t>998721102R</t>
  </si>
  <si>
    <t>Přesun hmot ruční pro vnitřní kanalizaci, výšky do 12 m včetně vodorovného přemístění do 100 m</t>
  </si>
  <si>
    <t>t</t>
  </si>
  <si>
    <t>28</t>
  </si>
  <si>
    <t>722</t>
  </si>
  <si>
    <t>Vnitřní vodovod</t>
  </si>
  <si>
    <t>15</t>
  </si>
  <si>
    <t>722290226R</t>
  </si>
  <si>
    <t>Zkouška tlaku potrubí do DN 50</t>
  </si>
  <si>
    <t>30</t>
  </si>
  <si>
    <t>722290234R</t>
  </si>
  <si>
    <t>Proplach a dezinfekce potrubí do DN 50</t>
  </si>
  <si>
    <t>Práce a dodávky M</t>
  </si>
  <si>
    <t>M22</t>
  </si>
  <si>
    <t>Montáž sdělovací a zabezp.tech</t>
  </si>
  <si>
    <t>17</t>
  </si>
  <si>
    <t>220264142R</t>
  </si>
  <si>
    <t>Kabelový žlab drátěný DZ 50x100 mm, vč. dodávek podružného materiálu</t>
  </si>
  <si>
    <t>64</t>
  </si>
  <si>
    <t>34</t>
  </si>
  <si>
    <t>SO 400 - ELEKTRO A SDĚLOVACÍ OBJEKTY</t>
  </si>
  <si>
    <t>SO 410.1 - elektro - silnoproud</t>
  </si>
  <si>
    <t>D1 - Rozváděče a rozvodnice</t>
  </si>
  <si>
    <t>D2 - Vnitřní silnoproudé rozvody</t>
  </si>
  <si>
    <t xml:space="preserve">    D21 - Osvětlení</t>
  </si>
  <si>
    <t xml:space="preserve">    D22 - Kabely a vodiče</t>
  </si>
  <si>
    <t xml:space="preserve">    D23 - Nosné a úložné konstrukce</t>
  </si>
  <si>
    <t xml:space="preserve">    D24 - Výměna - sanace poškozené kabeláže</t>
  </si>
  <si>
    <t xml:space="preserve">    D91 - HZS</t>
  </si>
  <si>
    <t>D1</t>
  </si>
  <si>
    <t>Rozváděče a rozvodnice</t>
  </si>
  <si>
    <t>Doplnění rozvaděče RH, jistič 3f 3/B/40A - 1ks,  nepřímí elektroměr na DIN s M-BUS výstupem, svorky, průchodky, včetně náplně, osazení a zapojení</t>
  </si>
  <si>
    <t>vlastní</t>
  </si>
  <si>
    <t>Rozvaděč RP1</t>
  </si>
  <si>
    <t>VV</t>
  </si>
  <si>
    <t>" Rozvaděč RP1 oceloplechová nástěnná rozvodnice, IP55 600x760x270, hlavní jistič 40A s pomocnými kontakty "</t>
  </si>
  <si>
    <t>" a vypínací cívkou 230V, 1x pojistkový odpojovač s pojistkami 40A, přepěťová ochrana B+C, jistič 3f 32A - 2ks,  "</t>
  </si>
  <si>
    <t>"  jistič 3f 16A - 4ks, stytač 3F 40A - 1ks,, impulzní relé 230V/8A - 1ks, jistič 1f 10A -4ks,  jistič 1f 16A -4ks, "</t>
  </si>
  <si>
    <t>" proudový chránič 4P, 40A - 2ks, svorky, vyhodnocovací jednotka záplavových čidel a čidla teploty, "</t>
  </si>
  <si>
    <t>" svorky a průchodky, včetně náplně, osazení a zapojení "</t>
  </si>
  <si>
    <t>Rozvaděče OS1 (ovladací skříňka osvětlení) 240x150x90, 2x prosvětlené tlačítko, svorky, průchodky, včetně náplně, osazení a zapojení</t>
  </si>
  <si>
    <t>D2</t>
  </si>
  <si>
    <t>Vnitřní silnoproudé rozvody</t>
  </si>
  <si>
    <t>D21</t>
  </si>
  <si>
    <t>Osvětlení</t>
  </si>
  <si>
    <t>1 - LED svítidlo v krytí IP66, odolné vůči prachu a vlhkosti, 53,9 W, 6550 lm, 4000K</t>
  </si>
  <si>
    <t>ks</t>
  </si>
  <si>
    <t>N1 - LED svítidlo nouzové, s vlastním zdrojem 3h, stropní, optika corridor, 6W, 380lm</t>
  </si>
  <si>
    <t>N2 - LED svítidlo nouzové, s vlastním zdrojem 3h,, stropní, optika area, 6W, 370lm</t>
  </si>
  <si>
    <t>N5 - LED svítidlo nouzové, s vlastním zdrojem 3h a pictogramem určujícím směr uníku, 6,8W, 60lm</t>
  </si>
  <si>
    <t>Zásuvková skříň s proudovým chráničem, osazeno 1x16A/400V,2x16A/230V</t>
  </si>
  <si>
    <t>Automatický detektor kouře, bateriový</t>
  </si>
  <si>
    <t>Čidlo zaplavení, zapojeno do ústředny v RP1</t>
  </si>
  <si>
    <t>Čidlo teploty, zapojeno do ústředny v RP1</t>
  </si>
  <si>
    <t>D22</t>
  </si>
  <si>
    <t>Kabely a vodiče</t>
  </si>
  <si>
    <t>Kabel CYKY-O 4x1,5 mm2</t>
  </si>
  <si>
    <t>Kabel CYKY-J 3x2,5 mm2</t>
  </si>
  <si>
    <t>Kabel CYKY-J 5x2,5 mm2</t>
  </si>
  <si>
    <t>14.1</t>
  </si>
  <si>
    <t>Kabel CYKY-J 5x6 mm2</t>
  </si>
  <si>
    <t>Kabel CYKY-J 5x10 mm2</t>
  </si>
  <si>
    <t>Kabel CYKY-O 7x1,5 mm2</t>
  </si>
  <si>
    <t>Vodič CYA 1x6 mm2 z/žl</t>
  </si>
  <si>
    <t>36</t>
  </si>
  <si>
    <t>19</t>
  </si>
  <si>
    <t>Vodič CYA 1x25 mm2 z/žl</t>
  </si>
  <si>
    <t>38</t>
  </si>
  <si>
    <t>Kabelové štítky</t>
  </si>
  <si>
    <t>40</t>
  </si>
  <si>
    <t>Ukončení vodičů a označení</t>
  </si>
  <si>
    <t>42</t>
  </si>
  <si>
    <t>Protipožární ucpávky</t>
  </si>
  <si>
    <t>m2</t>
  </si>
  <si>
    <t>44</t>
  </si>
  <si>
    <t>D23</t>
  </si>
  <si>
    <t>Nosné a úložné konstrukce</t>
  </si>
  <si>
    <t>23</t>
  </si>
  <si>
    <t>Instalační plastová trubka tuhá,  ø25 mm, včetně příchytek</t>
  </si>
  <si>
    <t>46</t>
  </si>
  <si>
    <t>Instalační plastová trubka ohebná,  ø25 mm, včetně příchytek</t>
  </si>
  <si>
    <t>48</t>
  </si>
  <si>
    <t>25</t>
  </si>
  <si>
    <t>Instalační plastová trubka tuhá,  ø32 mm, včetně příchytek</t>
  </si>
  <si>
    <t>50</t>
  </si>
  <si>
    <t>Instalační plastová trubka ohebná,  ø32 mm, včetně příchytek</t>
  </si>
  <si>
    <t>52</t>
  </si>
  <si>
    <t>27</t>
  </si>
  <si>
    <t>Demontáž stávajících kabelových tras (cca. 9x kabelový žebřík o délce jedné trasy cca. 115m)</t>
  </si>
  <si>
    <t>54</t>
  </si>
  <si>
    <t>Posouzení stávajících kabelových rozvodů a jejich ,možnost dočastné vyvěšení od zdi</t>
  </si>
  <si>
    <t>56</t>
  </si>
  <si>
    <t>29</t>
  </si>
  <si>
    <t>Dočastné vyvěšení kabelových rozvodů cca. 1m od stěny, včetně pomocných ocelových konstrukcí</t>
  </si>
  <si>
    <t>58</t>
  </si>
  <si>
    <t>Zpětná montáž kabelových rozvodů na nové kabelové trasy</t>
  </si>
  <si>
    <t>60</t>
  </si>
  <si>
    <t>31</t>
  </si>
  <si>
    <t>Kabelový žebřík š.300, včetně nosvé konstrkukce na zeď</t>
  </si>
  <si>
    <t>62</t>
  </si>
  <si>
    <t>Příchytky na uchycení kabeláže</t>
  </si>
  <si>
    <t>klp</t>
  </si>
  <si>
    <t>33</t>
  </si>
  <si>
    <t>Krabice na povrch, IP65, včetně usazení, spojovacích prvků</t>
  </si>
  <si>
    <t>66</t>
  </si>
  <si>
    <t>WAGO svorka 5x2,5</t>
  </si>
  <si>
    <t>68</t>
  </si>
  <si>
    <t>35</t>
  </si>
  <si>
    <t>WAGO svorka 3x2,5</t>
  </si>
  <si>
    <t>70</t>
  </si>
  <si>
    <t>Drobný instalační materiál</t>
  </si>
  <si>
    <t>72</t>
  </si>
  <si>
    <t>37</t>
  </si>
  <si>
    <t>Pomocný materiál</t>
  </si>
  <si>
    <t>74</t>
  </si>
  <si>
    <t>D24</t>
  </si>
  <si>
    <t>Výměna - sanace poškozené kabeláže</t>
  </si>
  <si>
    <t>91</t>
  </si>
  <si>
    <t>Výměna kabeláže 4x kabel AYKY-J 3X240+120mm2 v kolektroru vč. všech ostatních potřebných prací a uchycovacího materiálu  vč. likvidace - naložení, vodorovné přemístění, složení, poplatek</t>
  </si>
  <si>
    <t>-2021971581</t>
  </si>
  <si>
    <t>" fakturovat jen skutečnou výměru výměny "</t>
  </si>
  <si>
    <t>39</t>
  </si>
  <si>
    <t>92</t>
  </si>
  <si>
    <t>Kabelová spojka 240mm2 v kolektoru vč. všech ostatních potřebných prací vč. likvidace -  naložení, vodorovné přemístění, složení, poplatek</t>
  </si>
  <si>
    <t>-679875906</t>
  </si>
  <si>
    <t>93</t>
  </si>
  <si>
    <t>Ostatní práce potřebné pro výměnu poškozené kabeláže</t>
  </si>
  <si>
    <t>-1788450415</t>
  </si>
  <si>
    <t>" provedeno jen v případě potřeby - poškozené kabely při stavebních pracech "</t>
  </si>
  <si>
    <t>D91</t>
  </si>
  <si>
    <t>HZS</t>
  </si>
  <si>
    <t>41</t>
  </si>
  <si>
    <t>Vyhledání napojovacích bodu</t>
  </si>
  <si>
    <t>76</t>
  </si>
  <si>
    <t>Výkon mechanizačních zařízení</t>
  </si>
  <si>
    <t>78</t>
  </si>
  <si>
    <t>43</t>
  </si>
  <si>
    <t>Stavební přípomoce (bourání a zapravení postupů,…)</t>
  </si>
  <si>
    <t>80</t>
  </si>
  <si>
    <t>Plošiny a lešení</t>
  </si>
  <si>
    <t>82</t>
  </si>
  <si>
    <t>45</t>
  </si>
  <si>
    <t>Součinnost s ostatními profesemi</t>
  </si>
  <si>
    <t>84</t>
  </si>
  <si>
    <t>Revize, prohlídky, zkoušky, zkušební provoz - předání 2x v tištěné podobě, 2x v digitální podobě</t>
  </si>
  <si>
    <t>86</t>
  </si>
  <si>
    <t>47</t>
  </si>
  <si>
    <t>Zajištění pracoviště</t>
  </si>
  <si>
    <t>88</t>
  </si>
  <si>
    <t>Likvidace odpadu - naložení, vodorovné přemístění, složení, poplatek</t>
  </si>
  <si>
    <t>49</t>
  </si>
  <si>
    <t>Nepředvídatelné a pomocné výkony</t>
  </si>
  <si>
    <t>94</t>
  </si>
  <si>
    <t>Podružný materiál</t>
  </si>
  <si>
    <t>96</t>
  </si>
  <si>
    <t>SO 410.2 - teplotní + kouřová čidla + PCO – zapojení do systému ASSET</t>
  </si>
  <si>
    <t>D31 - Teplotní + kouřová čidla + PCO – zapojení do systému ASSET</t>
  </si>
  <si>
    <t>D3.2 - Ostatní</t>
  </si>
  <si>
    <t>D31</t>
  </si>
  <si>
    <t>Teplotní + kouřová čidla + PCO – zapojení do systému ASSET</t>
  </si>
  <si>
    <t>3101</t>
  </si>
  <si>
    <t>ASSET 8 Sběrnicový modul PZTS v krytu, 8x trojitě vyvážený vstup, 8x výstup pro připojení výstupní karty (relé nebo otevřený kolektor).</t>
  </si>
  <si>
    <t>27547363</t>
  </si>
  <si>
    <t>3102</t>
  </si>
  <si>
    <t>PWR4A K40 Napájecí zdroj v kovovém krytu pro AKU 40 Ah, celký odběr včetně dobíjení akumulátoru max.4A</t>
  </si>
  <si>
    <t>-310639394</t>
  </si>
  <si>
    <t>3103</t>
  </si>
  <si>
    <t>UT12260 Akumulátor 12V / 26Ah se šroubovými svorkami M6 a životností až 3 roky</t>
  </si>
  <si>
    <t>275636530</t>
  </si>
  <si>
    <t>3104</t>
  </si>
  <si>
    <t>ECO1005 konvenční teplotní hlásič (tř. A1R), bez patice - reagující na dosažení nominální aktivační teploty 58 °C nebo na rychlý nárůst teploty.</t>
  </si>
  <si>
    <t>-1312573597</t>
  </si>
  <si>
    <t>3105</t>
  </si>
  <si>
    <t>ECO1003 konvenční optickokouřový hlásič, bez patice</t>
  </si>
  <si>
    <t>1014949874</t>
  </si>
  <si>
    <t>3106</t>
  </si>
  <si>
    <t>ECO100012NL Std. patice pro hlásiče ECO1000, reléová samoresetovací 12 V</t>
  </si>
  <si>
    <t>-565744986</t>
  </si>
  <si>
    <t>3107</t>
  </si>
  <si>
    <t>Kabel 3x2x0,5 ZAB FI-H06</t>
  </si>
  <si>
    <t>-637608878</t>
  </si>
  <si>
    <t>3108</t>
  </si>
  <si>
    <t>Kabel FTP Cat.5e PVC drát šedá box 305m</t>
  </si>
  <si>
    <t>-584478809</t>
  </si>
  <si>
    <t>3109</t>
  </si>
  <si>
    <t>Kabel CYKY-J  3x 1,5 buben</t>
  </si>
  <si>
    <t>2005805405</t>
  </si>
  <si>
    <t>3110</t>
  </si>
  <si>
    <t>Trubka tuhá pr.25 750N na povrch</t>
  </si>
  <si>
    <t>547681910</t>
  </si>
  <si>
    <t>3111</t>
  </si>
  <si>
    <t>Příchytka pro  trubky 25mm</t>
  </si>
  <si>
    <t>911508028</t>
  </si>
  <si>
    <t>3112</t>
  </si>
  <si>
    <t>Trubka tuhá pr.32 750 N na povrchu</t>
  </si>
  <si>
    <t>2095503983</t>
  </si>
  <si>
    <t>3113</t>
  </si>
  <si>
    <t>Příchytka pro  trubky 32mm</t>
  </si>
  <si>
    <t>687112500</t>
  </si>
  <si>
    <t>3114</t>
  </si>
  <si>
    <t>Lišta vkládací  20x 20 bílá LHD 2m</t>
  </si>
  <si>
    <t>-1762538479</t>
  </si>
  <si>
    <t>3115</t>
  </si>
  <si>
    <t>Pomocné práce</t>
  </si>
  <si>
    <t>hod</t>
  </si>
  <si>
    <t>395550011</t>
  </si>
  <si>
    <t>3116</t>
  </si>
  <si>
    <t>Programování stávají ústředny PZTS</t>
  </si>
  <si>
    <t>2122039543</t>
  </si>
  <si>
    <t>3117</t>
  </si>
  <si>
    <t>Úprava mapových podkladů pro LATIS</t>
  </si>
  <si>
    <t>648140834</t>
  </si>
  <si>
    <t>3118</t>
  </si>
  <si>
    <t>Nastavení aktivních prvků a vazeb v LATIS</t>
  </si>
  <si>
    <t>-1088341456</t>
  </si>
  <si>
    <t>3119</t>
  </si>
  <si>
    <t>Drobný a nespecifikovaný montážní materiál a příslušenství</t>
  </si>
  <si>
    <t>-546658918</t>
  </si>
  <si>
    <t>D3.2</t>
  </si>
  <si>
    <t>Ostatní</t>
  </si>
  <si>
    <t>3122</t>
  </si>
  <si>
    <t>Výchozí revize -  předání 2x v tištěné podobě, 2x v digitální podobě</t>
  </si>
  <si>
    <t>-2043729053</t>
  </si>
  <si>
    <t>3123</t>
  </si>
  <si>
    <t>Zaškolení obsluhy</t>
  </si>
  <si>
    <t>1417868027</t>
  </si>
  <si>
    <t>SO 410.3 - záplavová čidla – zapojení do systému SCADA</t>
  </si>
  <si>
    <t>M211 - Rozváděč DT</t>
  </si>
  <si>
    <t>M212 - Senzory</t>
  </si>
  <si>
    <t>M213 - Sdružovací boxy</t>
  </si>
  <si>
    <t>M214 - Kabely</t>
  </si>
  <si>
    <t>M215 - Montážní práce</t>
  </si>
  <si>
    <t>M216 - SW práce pro řídicí systém</t>
  </si>
  <si>
    <t>M217 - Ostatní</t>
  </si>
  <si>
    <t>M211</t>
  </si>
  <si>
    <t>Rozváděč DT</t>
  </si>
  <si>
    <t>210100 (R)</t>
  </si>
  <si>
    <t>Rozvaděč 500x400x200 včetně montážní desky a dveří, plastový, vývody spodem, náplň dle výkresové části, včetně výroby</t>
  </si>
  <si>
    <t>210101 (R)</t>
  </si>
  <si>
    <t>Gravirovaný štítek na rozváděč</t>
  </si>
  <si>
    <t>210102 (R)</t>
  </si>
  <si>
    <t>Přepěťová ochraba  typ 3 s VF filtrem a dálkovou signalizací</t>
  </si>
  <si>
    <t>210103 (R)</t>
  </si>
  <si>
    <t>Jistič 10kA 1P char.C 16A</t>
  </si>
  <si>
    <t>210104 (R)</t>
  </si>
  <si>
    <t>Zásuvka IP44 s vypínačem, montáž na DIN lištu</t>
  </si>
  <si>
    <t>210105 (R)</t>
  </si>
  <si>
    <t>Jistič 10kA 1P char.C 10A</t>
  </si>
  <si>
    <t>210106 (R)</t>
  </si>
  <si>
    <t>Svorka 4mm2 bílá</t>
  </si>
  <si>
    <t>210106 (R).1</t>
  </si>
  <si>
    <t>Svorka 4mm2 modrá</t>
  </si>
  <si>
    <t>210107 (R)</t>
  </si>
  <si>
    <t>Svorka 4mm2 PE</t>
  </si>
  <si>
    <t>210108 (R)</t>
  </si>
  <si>
    <t>Pojistková svorka včetně pojistky</t>
  </si>
  <si>
    <t>210109 (R)</t>
  </si>
  <si>
    <t>Periferie vzdálených vstupů</t>
  </si>
  <si>
    <t>210110 (R)</t>
  </si>
  <si>
    <t>Modul DI vstupů, 16x 24V DC včetně svorkovnicového modulu</t>
  </si>
  <si>
    <t>210111 (R)</t>
  </si>
  <si>
    <t>Přepětová ochrana linky RJ45</t>
  </si>
  <si>
    <t>210112 (R)</t>
  </si>
  <si>
    <t>Přepěťová ochrana signálových vedení 24V</t>
  </si>
  <si>
    <t>210113 (R)</t>
  </si>
  <si>
    <t>Zdroj 230V AC/24VDC 10A</t>
  </si>
  <si>
    <t>210114 (R)</t>
  </si>
  <si>
    <t>Modul UPS DC UPS MODULE 24 V/15 A</t>
  </si>
  <si>
    <t>210115 (R)</t>
  </si>
  <si>
    <t>Bateriový modul BATTERY MODULE24 V/12 AH</t>
  </si>
  <si>
    <t>210116 (R)</t>
  </si>
  <si>
    <t>210117 (R)</t>
  </si>
  <si>
    <t>Vyhodnocovací jednotka vodivosti</t>
  </si>
  <si>
    <t>210118 (R)</t>
  </si>
  <si>
    <t>Svorka řadová, 2.5mm, šedá</t>
  </si>
  <si>
    <t>210119 (R)</t>
  </si>
  <si>
    <t>Svorka řadová, 2.5mm, žlutozelená</t>
  </si>
  <si>
    <t>210120 (R)</t>
  </si>
  <si>
    <t>Distributor potencialu PE</t>
  </si>
  <si>
    <t>210121 (R)</t>
  </si>
  <si>
    <t>Výroba rozváděče, vniřní propoje, kontrola, vystavení prohlášení o shodě</t>
  </si>
  <si>
    <t>M212</t>
  </si>
  <si>
    <t>Senzory</t>
  </si>
  <si>
    <t>210200 (R)</t>
  </si>
  <si>
    <t>Vodivostní sonda do vrtu</t>
  </si>
  <si>
    <t>M213</t>
  </si>
  <si>
    <t>Sdružovací boxy</t>
  </si>
  <si>
    <t>210300 (R)</t>
  </si>
  <si>
    <t>Sdružovací box MS01</t>
  </si>
  <si>
    <t>210301 (R)</t>
  </si>
  <si>
    <t>Sdružovací box MS02</t>
  </si>
  <si>
    <t>210302 (R)</t>
  </si>
  <si>
    <t>Sdružovací box MS03</t>
  </si>
  <si>
    <t>M214</t>
  </si>
  <si>
    <t>Kabely</t>
  </si>
  <si>
    <t>210400 (R)</t>
  </si>
  <si>
    <t>JYTY-O 7x1 mm2</t>
  </si>
  <si>
    <t>210401 (R)</t>
  </si>
  <si>
    <t>210402 (R)</t>
  </si>
  <si>
    <t>210403 (R)</t>
  </si>
  <si>
    <t>CYKY-J 3x1.5 mm2</t>
  </si>
  <si>
    <t>210404 (R)</t>
  </si>
  <si>
    <t>FTP cat 5e</t>
  </si>
  <si>
    <t>M215</t>
  </si>
  <si>
    <t>Montážní práce</t>
  </si>
  <si>
    <t>210500 (R)</t>
  </si>
  <si>
    <t>Montáž rozváděče DT1</t>
  </si>
  <si>
    <t>210501 (R)</t>
  </si>
  <si>
    <t>Doplnění kabelových tras - materiál</t>
  </si>
  <si>
    <t>210502 (R)</t>
  </si>
  <si>
    <t>Doplnění kabelových tras - montážní práce</t>
  </si>
  <si>
    <t>M216</t>
  </si>
  <si>
    <t>SW práce pro řídicí systém</t>
  </si>
  <si>
    <t>210601 (R)</t>
  </si>
  <si>
    <t>úprava SW řídícího systému – dispečink</t>
  </si>
  <si>
    <t>sd</t>
  </si>
  <si>
    <t>210602 (R)</t>
  </si>
  <si>
    <t>úprava vizualizace na dispečinku a pracovištích s oprávněním náhledu</t>
  </si>
  <si>
    <t>210605 (R)</t>
  </si>
  <si>
    <t>Zpracování uživatelské dokumentace</t>
  </si>
  <si>
    <t>210606 (R)</t>
  </si>
  <si>
    <t>210607 (R)</t>
  </si>
  <si>
    <t>Oživení měřících bodů</t>
  </si>
  <si>
    <t>M217</t>
  </si>
  <si>
    <t>210701 (R)</t>
  </si>
  <si>
    <t>Výchozí revize elektrozařízení Dodavatel má ze zákona povinnost provést výchozí revizi. Zařízení může být uvedeno do trvalého provozu až na základě pozitivního výsledku výchozí revize.</t>
  </si>
  <si>
    <t xml:space="preserve"> předání 2x v tištěné podobě, 2x v digitální podobě</t>
  </si>
  <si>
    <t>ACOfreza</t>
  </si>
  <si>
    <t>632,63</t>
  </si>
  <si>
    <t>ASFALT</t>
  </si>
  <si>
    <t>366,94</t>
  </si>
  <si>
    <t>ASFkolektor</t>
  </si>
  <si>
    <t>295,68</t>
  </si>
  <si>
    <t>ASFryha</t>
  </si>
  <si>
    <t>71,26</t>
  </si>
  <si>
    <t>DN150</t>
  </si>
  <si>
    <t>DRN</t>
  </si>
  <si>
    <t>340,79</t>
  </si>
  <si>
    <t>DRNkolektor</t>
  </si>
  <si>
    <t>246,93</t>
  </si>
  <si>
    <t>SO 600 - OBJEKTY POZEMNÍHO STAVITELSTVÍ</t>
  </si>
  <si>
    <t>DRNryha</t>
  </si>
  <si>
    <t>46,5</t>
  </si>
  <si>
    <t>IZOLACEbok</t>
  </si>
  <si>
    <t>119,78</t>
  </si>
  <si>
    <t>SO 610 - stavební řešení</t>
  </si>
  <si>
    <t>IZOLACEstrop</t>
  </si>
  <si>
    <t>632</t>
  </si>
  <si>
    <t>Úroveň 3:</t>
  </si>
  <si>
    <t>LA</t>
  </si>
  <si>
    <t>94,1</t>
  </si>
  <si>
    <t>SO 610.1 - část stavební</t>
  </si>
  <si>
    <t>LAkolektor</t>
  </si>
  <si>
    <t>28,47</t>
  </si>
  <si>
    <t>LAryha</t>
  </si>
  <si>
    <t>29,47</t>
  </si>
  <si>
    <t>LOZE1</t>
  </si>
  <si>
    <t>2,19</t>
  </si>
  <si>
    <t>NATERk</t>
  </si>
  <si>
    <t>13,026</t>
  </si>
  <si>
    <t>NATERz</t>
  </si>
  <si>
    <t>6,697</t>
  </si>
  <si>
    <t>OBRUB1</t>
  </si>
  <si>
    <t>142</t>
  </si>
  <si>
    <t>OBRUB2</t>
  </si>
  <si>
    <t>ODVOZ</t>
  </si>
  <si>
    <t>180,489</t>
  </si>
  <si>
    <t>OKAP</t>
  </si>
  <si>
    <t>OKAPkolektor</t>
  </si>
  <si>
    <t>22,01</t>
  </si>
  <si>
    <t>OMpod</t>
  </si>
  <si>
    <t>0,998</t>
  </si>
  <si>
    <t>OMsten</t>
  </si>
  <si>
    <t>10,555</t>
  </si>
  <si>
    <t>OMVZT</t>
  </si>
  <si>
    <t>11,553</t>
  </si>
  <si>
    <t>OPUV</t>
  </si>
  <si>
    <t>2,525</t>
  </si>
  <si>
    <t>ORN200m2</t>
  </si>
  <si>
    <t>93,86</t>
  </si>
  <si>
    <t>ORN300m2</t>
  </si>
  <si>
    <t>PIZOL</t>
  </si>
  <si>
    <t>885,868</t>
  </si>
  <si>
    <t>PLOCHA1</t>
  </si>
  <si>
    <t>1234,918</t>
  </si>
  <si>
    <t>REZasf100</t>
  </si>
  <si>
    <t>102</t>
  </si>
  <si>
    <t>REZasf50</t>
  </si>
  <si>
    <t>34,5</t>
  </si>
  <si>
    <t>REZla</t>
  </si>
  <si>
    <t>SIZOL</t>
  </si>
  <si>
    <t>897,05</t>
  </si>
  <si>
    <t>TRAVNIK</t>
  </si>
  <si>
    <t>VYKOP1</t>
  </si>
  <si>
    <t>128,885</t>
  </si>
  <si>
    <t>VYKOP11</t>
  </si>
  <si>
    <t>241,607</t>
  </si>
  <si>
    <t>VYKOP2</t>
  </si>
  <si>
    <t>47,38</t>
  </si>
  <si>
    <t>VYKOP21</t>
  </si>
  <si>
    <t>52,2</t>
  </si>
  <si>
    <t>ZAMkolektor</t>
  </si>
  <si>
    <t>13,32</t>
  </si>
  <si>
    <t>ZAMKOVA</t>
  </si>
  <si>
    <t>16,26</t>
  </si>
  <si>
    <t>ZASYP</t>
  </si>
  <si>
    <t>157,608</t>
  </si>
  <si>
    <t xml:space="preserve">    1 - Zemní práce   </t>
  </si>
  <si>
    <t xml:space="preserve">    3 - Svislé a kompletní konstrukce</t>
  </si>
  <si>
    <t xml:space="preserve">    4 - Vodorovné konstrukce - uliční vpusti</t>
  </si>
  <si>
    <t xml:space="preserve">    5 - Komunikace pozemní</t>
  </si>
  <si>
    <t xml:space="preserve">    6 - Úpravy povrchů, podlahy a osazování výplní</t>
  </si>
  <si>
    <t xml:space="preserve">    8 - Trubní vedení - uliční vpusti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</si>
  <si>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</si>
  <si>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</si>
  <si>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</si>
  <si>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</si>
  <si>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</si>
  <si>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</si>
  <si>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727 - Zdravotechnika - požární ochrana</t>
  </si>
  <si>
    <t xml:space="preserve">    767 - Konstrukce zámečnické</t>
  </si>
  <si>
    <t xml:space="preserve">    783 - Dokončovací práce - nátěry</t>
  </si>
  <si>
    <t xml:space="preserve">Zemní práce   </t>
  </si>
  <si>
    <t>112101101</t>
  </si>
  <si>
    <t>Odstranění stromů listnatých průměru kmene přes 100 do 300 mm</t>
  </si>
  <si>
    <t>CS ÚRS 2024 01</t>
  </si>
  <si>
    <t>-332400690</t>
  </si>
  <si>
    <t>Online PSC</t>
  </si>
  <si>
    <t>https://podminky.urs.cz/item/CS_URS_2024_01/112101101</t>
  </si>
  <si>
    <t>" viz. TZ - Posouzení zeleně - všechny kmeny jsou nad 10cm v průměru "</t>
  </si>
  <si>
    <t>" dřevina č.1 "    1</t>
  </si>
  <si>
    <t>" dřevina č.2 "     1+1</t>
  </si>
  <si>
    <t>" dřevina č.3 "     1</t>
  </si>
  <si>
    <t>" dřevina č.4 "     1</t>
  </si>
  <si>
    <t>Součet</t>
  </si>
  <si>
    <t>112101102</t>
  </si>
  <si>
    <t>Odstranění stromů listnatých průměru kmene přes 300 do 500 mm</t>
  </si>
  <si>
    <t>194817989</t>
  </si>
  <si>
    <t>https://podminky.urs.cz/item/CS_URS_2024_01/112101102</t>
  </si>
  <si>
    <t>" dřevina č.5 "     1</t>
  </si>
  <si>
    <t>112251101</t>
  </si>
  <si>
    <t>Odstranění pařezů průměru přes 100 do 300 mm</t>
  </si>
  <si>
    <t>582877923</t>
  </si>
  <si>
    <t>https://podminky.urs.cz/item/CS_URS_2024_01/112251101</t>
  </si>
  <si>
    <t>112251102</t>
  </si>
  <si>
    <t>Odstranění pařezů průměru přes 300 do 500 mm</t>
  </si>
  <si>
    <t>895486604</t>
  </si>
  <si>
    <t>https://podminky.urs.cz/item/CS_URS_2024_01/112251102</t>
  </si>
  <si>
    <t>162201401</t>
  </si>
  <si>
    <t>Vodorovné přemístění větví stromů listnatých do 1 km D kmene přes 100 do 300 mm</t>
  </si>
  <si>
    <t>-777219527</t>
  </si>
  <si>
    <t>https://podminky.urs.cz/item/CS_URS_2024_01/162201401</t>
  </si>
  <si>
    <t>162201411</t>
  </si>
  <si>
    <t>Vodorovné přemístění kmenů stromů listnatých do 1 km D kmene přes 100 do 300 mm</t>
  </si>
  <si>
    <t>-908553326</t>
  </si>
  <si>
    <t>https://podminky.urs.cz/item/CS_URS_2024_01/162201411</t>
  </si>
  <si>
    <t>162201421</t>
  </si>
  <si>
    <t>Vodorovné přemístění pařezů do 1 km D přes 100 do 300 mm</t>
  </si>
  <si>
    <t>1586607179</t>
  </si>
  <si>
    <t>https://podminky.urs.cz/item/CS_URS_2024_01/162201421</t>
  </si>
  <si>
    <t>162201402</t>
  </si>
  <si>
    <t>Vodorovné přemístění větví stromů listnatých do 1 km D kmene přes 300 do 500 mm</t>
  </si>
  <si>
    <t>-768634453</t>
  </si>
  <si>
    <t>https://podminky.urs.cz/item/CS_URS_2024_01/162201402</t>
  </si>
  <si>
    <t>162201412</t>
  </si>
  <si>
    <t>Vodorovné přemístění kmenů stromů listnatých do 1 km D kmene přes 300 do 500 mm</t>
  </si>
  <si>
    <t>582407307</t>
  </si>
  <si>
    <t>https://podminky.urs.cz/item/CS_URS_2024_01/162201412</t>
  </si>
  <si>
    <t>162201422</t>
  </si>
  <si>
    <t>Vodorovné přemístění pařezů do 1 km D přes 300 do 500 mm</t>
  </si>
  <si>
    <t>-1263085253</t>
  </si>
  <si>
    <t>https://podminky.urs.cz/item/CS_URS_2024_01/162201422</t>
  </si>
  <si>
    <t>162301931</t>
  </si>
  <si>
    <t>Příplatek k vodorovnému přemístění větví stromů listnatých D kmene přes 100 do 300 mm ZKD 1 km</t>
  </si>
  <si>
    <t>CS ÚRS 2022 01</t>
  </si>
  <si>
    <t>-1664003091</t>
  </si>
  <si>
    <t>https://podminky.urs.cz/item/CS_URS_2022_01/162301931</t>
  </si>
  <si>
    <t>5*10</t>
  </si>
  <si>
    <t>162301951</t>
  </si>
  <si>
    <t>Příplatek k vodorovnému přemístění kmenů stromů listnatých D kmene přes 100 do 300 mm ZKD 1 km</t>
  </si>
  <si>
    <t>468072080</t>
  </si>
  <si>
    <t>https://podminky.urs.cz/item/CS_URS_2022_01/162301951</t>
  </si>
  <si>
    <t>162301971</t>
  </si>
  <si>
    <t>Příplatek k vodorovnému přemístění pařezů D přes 100 do 300 mm ZKD 1 km</t>
  </si>
  <si>
    <t>-166856342</t>
  </si>
  <si>
    <t>https://podminky.urs.cz/item/CS_URS_2024_01/162301971</t>
  </si>
  <si>
    <t>162301952</t>
  </si>
  <si>
    <t>Příplatek k vodorovnému přemístění kmenů stromů listnatých D kmene přes 300 do 500 mm ZKD 1 km</t>
  </si>
  <si>
    <t>-730150866</t>
  </si>
  <si>
    <t>https://podminky.urs.cz/item/CS_URS_2024_01/162301952</t>
  </si>
  <si>
    <t>1*10</t>
  </si>
  <si>
    <t>162301932</t>
  </si>
  <si>
    <t>Příplatek k vodorovnému přemístění větví stromů listnatých D kmene přes 300 do 500 mm ZKD 1 km</t>
  </si>
  <si>
    <t>-581530329</t>
  </si>
  <si>
    <t>https://podminky.urs.cz/item/CS_URS_2024_01/162301932</t>
  </si>
  <si>
    <t>162301972</t>
  </si>
  <si>
    <t>Příplatek k vodorovnému přemístění pařezů D přes 300 do 500 mm ZKD 1 km</t>
  </si>
  <si>
    <t>-1651835182</t>
  </si>
  <si>
    <t>https://podminky.urs.cz/item/CS_URS_2024_01/162301972</t>
  </si>
  <si>
    <t>171201672</t>
  </si>
  <si>
    <t>Poplatek za spálení pařezu, kmene průměru do 300 mm, a větví ve spalovně</t>
  </si>
  <si>
    <t>1500717238</t>
  </si>
  <si>
    <t>171201673</t>
  </si>
  <si>
    <t>Poplatek za spálení pařezu, kmene průměru do 500 mm, a větví ve spalovně</t>
  </si>
  <si>
    <t>-1636172355</t>
  </si>
  <si>
    <t>174211201</t>
  </si>
  <si>
    <t>Zásyp jam po pařezech D pařezů do 300 mm ručně</t>
  </si>
  <si>
    <t>-1969172182</t>
  </si>
  <si>
    <t>https://podminky.urs.cz/item/CS_URS_2024_01/174211201</t>
  </si>
  <si>
    <t>174211202</t>
  </si>
  <si>
    <t>Zásyp jam po pařezech D pařezů přes 300 do 500 mm ručně</t>
  </si>
  <si>
    <t>169588281</t>
  </si>
  <si>
    <t>https://podminky.urs.cz/item/CS_URS_2024_01/174211202</t>
  </si>
  <si>
    <t>10364101</t>
  </si>
  <si>
    <t>zemina pro terénní úpravy - ornice, odplevelená</t>
  </si>
  <si>
    <t>-1189186931</t>
  </si>
  <si>
    <t>3,110*1,6</t>
  </si>
  <si>
    <t>167111101</t>
  </si>
  <si>
    <t>Nakládání výkopku z hornin třídy těžitelnosti I skupiny 1 až 3 ručně</t>
  </si>
  <si>
    <t>m3</t>
  </si>
  <si>
    <t>-1434922913</t>
  </si>
  <si>
    <t>https://podminky.urs.cz/item/CS_URS_2024_01/167111101</t>
  </si>
  <si>
    <t xml:space="preserve">" přesun zeminy k zásypu  "     </t>
  </si>
  <si>
    <t>PI*(1,0/2)^2*0,6*6*1,1</t>
  </si>
  <si>
    <t>162211311</t>
  </si>
  <si>
    <t>Vodorovné přemístění výkopku z horniny třídy těžitelnosti I skupiny 1 až 3 stavebním kolečkem do 10 m</t>
  </si>
  <si>
    <t>-1840175972</t>
  </si>
  <si>
    <t>https://podminky.urs.cz/item/CS_URS_2024_01/162211311</t>
  </si>
  <si>
    <t>3,110</t>
  </si>
  <si>
    <t>162211319</t>
  </si>
  <si>
    <t>Příplatek k vodorovnému přemístění výkopku z horniny třídy těžitelnosti I skupiny 1 až 3 stavebním kolečkem za každých dalších 10 m</t>
  </si>
  <si>
    <t>-321584956</t>
  </si>
  <si>
    <t>https://podminky.urs.cz/item/CS_URS_2024_01/162211319</t>
  </si>
  <si>
    <t>3,110*4</t>
  </si>
  <si>
    <t>113202111</t>
  </si>
  <si>
    <t>Vytrhání obrub krajníků obrubníků stojatých</t>
  </si>
  <si>
    <t>-2135566497</t>
  </si>
  <si>
    <t>https://podminky.urs.cz/item/CS_URS_2024_01/113202111</t>
  </si>
  <si>
    <t>" měřeno elektronicky "</t>
  </si>
  <si>
    <t>" obrubník pro zpětné použití "</t>
  </si>
  <si>
    <t>" silniční "     142</t>
  </si>
  <si>
    <t>" chodníkový "     31,0</t>
  </si>
  <si>
    <t>OBRUBNIK</t>
  </si>
  <si>
    <t>997221561</t>
  </si>
  <si>
    <t>Vodorovná doprava suti z kusových materiálů do 1 km</t>
  </si>
  <si>
    <t>-1992712477</t>
  </si>
  <si>
    <t>https://podminky.urs.cz/item/CS_URS_2024_01/997221561</t>
  </si>
  <si>
    <t>35,465</t>
  </si>
  <si>
    <t>997221569</t>
  </si>
  <si>
    <t>Příplatek ZKD 1 km u vodorovné dopravy suti z kusových materiálů</t>
  </si>
  <si>
    <t>282120579</t>
  </si>
  <si>
    <t>https://podminky.urs.cz/item/CS_URS_2024_01/997221569</t>
  </si>
  <si>
    <t>35,465*10</t>
  </si>
  <si>
    <t>202110105</t>
  </si>
  <si>
    <t>Poplatek za skládku suti s příměsí</t>
  </si>
  <si>
    <t>-210785745</t>
  </si>
  <si>
    <t>113106023</t>
  </si>
  <si>
    <t>Rozebrání dlažeb při překopech komunikací pro pěší ze zámkové dlažby ručně</t>
  </si>
  <si>
    <t>-541773650</t>
  </si>
  <si>
    <t>https://podminky.urs.cz/item/CS_URS_2024_01/113106023</t>
  </si>
  <si>
    <t>" Konstrukce č.2 - dlážděný chodník - k dalšímu použití "</t>
  </si>
  <si>
    <t>" nad kolektorem "     13,32</t>
  </si>
  <si>
    <t>ZAMryha</t>
  </si>
  <si>
    <t>" nad výkopem "     1,33</t>
  </si>
  <si>
    <t>ZAMvykop</t>
  </si>
  <si>
    <t>Mezisoučet</t>
  </si>
  <si>
    <t>" mimo kolektro a výkop "     1,61</t>
  </si>
  <si>
    <t>979051121</t>
  </si>
  <si>
    <t>Očištění zámkových dlaždic se spárováním z kameniva těženého při překopech inženýrských sítí</t>
  </si>
  <si>
    <t>-176638234</t>
  </si>
  <si>
    <t>https://podminky.urs.cz/item/CS_URS_2024_01/979051121</t>
  </si>
  <si>
    <t>FIG</t>
  </si>
  <si>
    <t>Rozpad figury: ZAMKOVA</t>
  </si>
  <si>
    <t>113107023</t>
  </si>
  <si>
    <t>Odstranění podkladu z kameniva drceného tl přes 200 do 300 mm při překopech ručně</t>
  </si>
  <si>
    <t>-1977058909</t>
  </si>
  <si>
    <t>https://podminky.urs.cz/item/CS_URS_2024_01/113107023</t>
  </si>
  <si>
    <t>" nad kolektorem "</t>
  </si>
  <si>
    <t>" chodník č.2 - 150mm+150mm = 300mm "     ZAMkolektor</t>
  </si>
  <si>
    <t>Rozpad figury: ZAMkolektor</t>
  </si>
  <si>
    <t>113107022</t>
  </si>
  <si>
    <t>Odstranění podkladu z kameniva drceného tl přes 100 do 200 mm při překopech ručně</t>
  </si>
  <si>
    <t>896504943</t>
  </si>
  <si>
    <t>https://podminky.urs.cz/item/CS_URS_2024_01/113107022</t>
  </si>
  <si>
    <t>" chodník č.2 - mimo kolektor - 150mm "     ZAMKOVA-ZAMkolektor</t>
  </si>
  <si>
    <t>113106021</t>
  </si>
  <si>
    <t>Rozebrání dlažeb při překopech komunikací pro pěší z betonových dlaždic ručně</t>
  </si>
  <si>
    <t>1128209470</t>
  </si>
  <si>
    <t>https://podminky.urs.cz/item/CS_URS_2024_01/113106021</t>
  </si>
  <si>
    <t>" Konstrukce č.4 - dlážděný okapový chodník - k dalšímu použití "</t>
  </si>
  <si>
    <t>" nad kolektorem "     22,01</t>
  </si>
  <si>
    <t>OKAPryha</t>
  </si>
  <si>
    <t>" nad výkopem "     3,27</t>
  </si>
  <si>
    <t>OKAPvykop</t>
  </si>
  <si>
    <t>" mimo kolektro a výkop "     9,72</t>
  </si>
  <si>
    <t>979051111</t>
  </si>
  <si>
    <t>Očištění desek nebo dlaždic se spárováním z kameniva těženého při překopech inženýrských sítí</t>
  </si>
  <si>
    <t>-1337766329</t>
  </si>
  <si>
    <t>https://podminky.urs.cz/item/CS_URS_2024_01/979051111</t>
  </si>
  <si>
    <t>Rozpad figury: OKAP</t>
  </si>
  <si>
    <t>9972216R2</t>
  </si>
  <si>
    <t>Paletizace dlažby a  naložení,  potřebné vodorovné přemístění, složení plus obráceně</t>
  </si>
  <si>
    <t>2086829980</t>
  </si>
  <si>
    <t>0,26*16,26</t>
  </si>
  <si>
    <t>0,255*35</t>
  </si>
  <si>
    <t>-1935057669</t>
  </si>
  <si>
    <t xml:space="preserve">" nad kolektorem " </t>
  </si>
  <si>
    <t>" okapový chodník č.4 - 150-40mm = 110mm "     OKAPkolektor</t>
  </si>
  <si>
    <t>Rozpad figury: OKAPkolektor</t>
  </si>
  <si>
    <t>-1294493394</t>
  </si>
  <si>
    <t xml:space="preserve">" mimo kolektor " </t>
  </si>
  <si>
    <t>" okapový chodník č.4 - 150-40=110mm + 200mm = 310mm "     OKAP-OKAPkolektor</t>
  </si>
  <si>
    <t>113107221</t>
  </si>
  <si>
    <t>Odstranění podkladu z kameniva drceného tl do 100 mm strojně pl přes 200 m2</t>
  </si>
  <si>
    <t>-156884789</t>
  </si>
  <si>
    <t>https://podminky.urs.cz/item/CS_URS_2024_01/113107221</t>
  </si>
  <si>
    <t>" vozovka č.1 - nad kolektorem -50mm "     ASFkolektor</t>
  </si>
  <si>
    <t>Rozpad figury: ASFkolektor</t>
  </si>
  <si>
    <t>" frézování po částech dle potřeby stavby "</t>
  </si>
  <si>
    <t>" Konstrukce č.1 - asfalt. vozovka "</t>
  </si>
  <si>
    <t>" nad kolektorem "     295,68</t>
  </si>
  <si>
    <t>113107162</t>
  </si>
  <si>
    <t>Odstranění podkladu z kameniva drceného tl přes 100 do 200 mm strojně pl přes 50 do 200 m2</t>
  </si>
  <si>
    <t>-1539655742</t>
  </si>
  <si>
    <t>https://podminky.urs.cz/item/CS_URS_2024_01/113107162</t>
  </si>
  <si>
    <t>" vozovka č.1 - mimo kolektor -150mm "     ASFryha</t>
  </si>
  <si>
    <t>" pod silničním obrubníkem "     0,2*OBRUB1</t>
  </si>
  <si>
    <t>" pod chodníkovým obrubníkem "     0,2*OBRUB2</t>
  </si>
  <si>
    <t>Rozpad figury: ASFryha</t>
  </si>
  <si>
    <t>" nad výkopem "     71,26</t>
  </si>
  <si>
    <t>Rozpad figury: OBRUB1</t>
  </si>
  <si>
    <t>Rozpad figury: OBRUB2</t>
  </si>
  <si>
    <t>-1592444070</t>
  </si>
  <si>
    <t>" LA chodník č.3 - mimo kolektor - 150mm "     LA-LAkolektor</t>
  </si>
  <si>
    <t>Rozpad figury: LA</t>
  </si>
  <si>
    <t>" Konstrukce č.3 - asfalt. chodník - vrstva MA+ACP (30+100mm) "</t>
  </si>
  <si>
    <t>" nad kolektorem "     28,47</t>
  </si>
  <si>
    <t>" nad výkopem "     29,47</t>
  </si>
  <si>
    <t>" mimo kolektro a výkop "     36,16</t>
  </si>
  <si>
    <t>Rozpad figury: LAkolektor</t>
  </si>
  <si>
    <t>113107323</t>
  </si>
  <si>
    <t>Odstranění podkladu z kameniva drceného tl přes 200 do 300 mm strojně pl do 50 m2</t>
  </si>
  <si>
    <t>1621638466</t>
  </si>
  <si>
    <t>https://podminky.urs.cz/item/CS_URS_2024_01/113107323</t>
  </si>
  <si>
    <t>" LA chodník č.3 - nad kolektorem - 150+120mm = 270mm "     LAkolektor</t>
  </si>
  <si>
    <t>997221551</t>
  </si>
  <si>
    <t>Vodorovná doprava suti ze sypkých materiálů do 1 km</t>
  </si>
  <si>
    <t>-386714490</t>
  </si>
  <si>
    <t>https://podminky.urs.cz/item/CS_URS_2024_01/997221551</t>
  </si>
  <si>
    <t>129,389</t>
  </si>
  <si>
    <t>997221559</t>
  </si>
  <si>
    <t>Příplatek ZKD 1 km u vodorovné dopravy suti ze sypkých materiálů</t>
  </si>
  <si>
    <t>796258878</t>
  </si>
  <si>
    <t>https://podminky.urs.cz/item/CS_URS_2024_01/997221559</t>
  </si>
  <si>
    <t>129,389*10 'Přepočtené koeficientem množství</t>
  </si>
  <si>
    <t>-1682953338</t>
  </si>
  <si>
    <t>113107237</t>
  </si>
  <si>
    <t>Odstranění podkladu z betonu vyztuženého sítěmi tl přes 150 do 300 mm strojně pl přes 200 m2</t>
  </si>
  <si>
    <t>2034933844</t>
  </si>
  <si>
    <t>https://podminky.urs.cz/item/CS_URS_2024_01/113107237</t>
  </si>
  <si>
    <t>" vozovka č.1 - SCbeton  "     ASFALT</t>
  </si>
  <si>
    <t>" silniční obrubník - SCbeton  "     OBRUB1*0,2</t>
  </si>
  <si>
    <t>Rozpad figury: ASFALT</t>
  </si>
  <si>
    <t>977312114</t>
  </si>
  <si>
    <t>Řezání stávajících betonových mazanin vyztužených hl do 200 mm</t>
  </si>
  <si>
    <t>-720153451</t>
  </si>
  <si>
    <t>https://podminky.urs.cz/item/CS_URS_2024_01/977312114</t>
  </si>
  <si>
    <t>Rozpad figury: REZasf100</t>
  </si>
  <si>
    <t>" řez nad výkopem "     19,0+8,0+63,0+12,0</t>
  </si>
  <si>
    <t>997221571</t>
  </si>
  <si>
    <t>Vodorovná doprava vybouraných hmot do 1 km</t>
  </si>
  <si>
    <t>781026244</t>
  </si>
  <si>
    <t>https://podminky.urs.cz/item/CS_URS_2024_01/997221571</t>
  </si>
  <si>
    <t>249,064</t>
  </si>
  <si>
    <t>997221579</t>
  </si>
  <si>
    <t>Příplatek ZKD 1 km u vodorovné dopravy vybouraných hmot</t>
  </si>
  <si>
    <t>-1983784302</t>
  </si>
  <si>
    <t>https://podminky.urs.cz/item/CS_URS_2024_01/997221579</t>
  </si>
  <si>
    <t>249,064*10 'Přepočtené koeficientem množství</t>
  </si>
  <si>
    <t>32246390</t>
  </si>
  <si>
    <t>249,062</t>
  </si>
  <si>
    <t>113154233</t>
  </si>
  <si>
    <t>Frézování živičného krytu tl 50 mm pruh š přes 1 do 2 m pl přes 500 do 1000 m2 bez překážek v trase</t>
  </si>
  <si>
    <t>444992663</t>
  </si>
  <si>
    <t>https://podminky.urs.cz/item/CS_URS_2024_01/113154233</t>
  </si>
  <si>
    <t>" mimo kolektro a výkop "     265,69</t>
  </si>
  <si>
    <t>51</t>
  </si>
  <si>
    <t>919735111</t>
  </si>
  <si>
    <t>Řezání stávajícího živičného krytu hl do 50 mm</t>
  </si>
  <si>
    <t>-417660641</t>
  </si>
  <si>
    <t>https://podminky.urs.cz/item/CS_URS_2024_01/919735111</t>
  </si>
  <si>
    <t>"frézování "     15,5+9,0+10,0</t>
  </si>
  <si>
    <t>113107242</t>
  </si>
  <si>
    <t>Odstranění podkladu živičného tl přes 50 do 100 mm strojně pl přes 200 m2</t>
  </si>
  <si>
    <t>-1736784316</t>
  </si>
  <si>
    <t>https://podminky.urs.cz/item/CS_URS_2024_01/113107242</t>
  </si>
  <si>
    <t>" odstranění asf. vrstev po odfrézování "     ASFALT</t>
  </si>
  <si>
    <t>53</t>
  </si>
  <si>
    <t>919735112</t>
  </si>
  <si>
    <t>Řezání stávajícího živičného krytu hl přes 50 do 100 mm</t>
  </si>
  <si>
    <t>1046267925</t>
  </si>
  <si>
    <t>https://podminky.urs.cz/item/CS_URS_2024_01/919735112</t>
  </si>
  <si>
    <t>113107183</t>
  </si>
  <si>
    <t>Odstranění podkladu živičného tl přes 100 do 150 mm strojně pl přes 50 do 200 m2</t>
  </si>
  <si>
    <t>-516302595</t>
  </si>
  <si>
    <t>https://podminky.urs.cz/item/CS_URS_2024_01/113107183</t>
  </si>
  <si>
    <t>LAvykop</t>
  </si>
  <si>
    <t>55</t>
  </si>
  <si>
    <t>919735113</t>
  </si>
  <si>
    <t>Řezání stávajícího živičného krytu hl přes 100 do 150 mm</t>
  </si>
  <si>
    <t>2090223681</t>
  </si>
  <si>
    <t>https://podminky.urs.cz/item/CS_URS_2024_01/919735113</t>
  </si>
  <si>
    <t>" měřen elektronicky "</t>
  </si>
  <si>
    <t>1,0+7,0</t>
  </si>
  <si>
    <t>-1334031331</t>
  </si>
  <si>
    <t>57</t>
  </si>
  <si>
    <t>77847837</t>
  </si>
  <si>
    <t>183,215*10 'Přepočtené koeficientem množství</t>
  </si>
  <si>
    <t>202110104</t>
  </si>
  <si>
    <t>Poplatek za skládku živice</t>
  </si>
  <si>
    <t>-372720111</t>
  </si>
  <si>
    <t>183,216</t>
  </si>
  <si>
    <t>59</t>
  </si>
  <si>
    <t>111301111</t>
  </si>
  <si>
    <t>Sejmutí drnu tl do 100 mm s přemístěním do 50 m a naložením na dopravní prostředek</t>
  </si>
  <si>
    <t>212440165</t>
  </si>
  <si>
    <t>https://podminky.urs.cz/item/CS_URS_2024_01/111301111</t>
  </si>
  <si>
    <t>" nad kolektorem "     246,93</t>
  </si>
  <si>
    <t>" nad výkopem "     46,5</t>
  </si>
  <si>
    <t>DRNvykop</t>
  </si>
  <si>
    <t>" mimo kolektro a výkop "     47,36</t>
  </si>
  <si>
    <t>121151103</t>
  </si>
  <si>
    <t>Sejmutí ornice plochy do 100 m2 tl vrstvy do 200 mm strojně s přemístěním do 50 m a naložením na dopravní prostředek</t>
  </si>
  <si>
    <t>-2029774453</t>
  </si>
  <si>
    <t>https://podminky.urs.cz/item/CS_URS_2024_01/121151103</t>
  </si>
  <si>
    <t>" mimo kolektor "     DRN-DRNkolektor</t>
  </si>
  <si>
    <t>Rozpad figury: DRN</t>
  </si>
  <si>
    <t>Rozpad figury: DRNkolektor</t>
  </si>
  <si>
    <t>61</t>
  </si>
  <si>
    <t>121151105</t>
  </si>
  <si>
    <t>Sejmutí ornice plochy do 100 m2 tl vrstvy přes 250 do 300 mm strojně s přemístěním do 50 m a naložením na dopravní prostředek</t>
  </si>
  <si>
    <t>-1123822450</t>
  </si>
  <si>
    <t>https://podminky.urs.cz/item/CS_URS_2024_01/121151105</t>
  </si>
  <si>
    <t>" nad kolektorem "     DRNkolektor</t>
  </si>
  <si>
    <t>162751117</t>
  </si>
  <si>
    <t>Vodorovné přemístění přes 9 000 do 10000 m výkopku/sypaniny z horniny třídy těžitelnosti I skupiny 1 až 3</t>
  </si>
  <si>
    <t>1634792337</t>
  </si>
  <si>
    <t>https://podminky.urs.cz/item/CS_URS_2024_01/162751117</t>
  </si>
  <si>
    <t>ORN200m2*0,2</t>
  </si>
  <si>
    <t>ORN300m2*0,3</t>
  </si>
  <si>
    <t>TRAVNIK*0,1</t>
  </si>
  <si>
    <t>Rozpad figury: ORN200m2</t>
  </si>
  <si>
    <t>Rozpad figury: ORN300m2</t>
  </si>
  <si>
    <t>Rozpad figury: TRAVNIK</t>
  </si>
  <si>
    <t>" horní vrstva 100mm "</t>
  </si>
  <si>
    <t>" mimo kolektor "     ORN200m2</t>
  </si>
  <si>
    <t>" kolektor "     ORN300m2</t>
  </si>
  <si>
    <t>63</t>
  </si>
  <si>
    <t>162751119</t>
  </si>
  <si>
    <t>Příplatek k vodorovnému přemístění výkopku/sypaniny z horniny třídy těžitelnosti I skupiny 1 až 3 ZKD 1000 m přes 10000 m</t>
  </si>
  <si>
    <t>1384534141</t>
  </si>
  <si>
    <t>https://podminky.urs.cz/item/CS_URS_2024_01/162751119</t>
  </si>
  <si>
    <t>129,93</t>
  </si>
  <si>
    <t>171251201</t>
  </si>
  <si>
    <t>Uložení sypaniny na skládky nebo meziskládky</t>
  </si>
  <si>
    <t>-750279381</t>
  </si>
  <si>
    <t>https://podminky.urs.cz/item/CS_URS_2024_01/171251201</t>
  </si>
  <si>
    <t>65</t>
  </si>
  <si>
    <t>202410201</t>
  </si>
  <si>
    <t xml:space="preserve">Poplatek za skládku zeminy v tř. 1 - 4 </t>
  </si>
  <si>
    <t>-1986917886</t>
  </si>
  <si>
    <t>139001108</t>
  </si>
  <si>
    <t>Příplatek za ztížené vykopávky v blízkosti kolektoru</t>
  </si>
  <si>
    <t>2024524655</t>
  </si>
  <si>
    <t>"v položce je zohledněn ruční výkop"</t>
  </si>
  <si>
    <t>128,865+47,38</t>
  </si>
  <si>
    <t>67</t>
  </si>
  <si>
    <t>132251254</t>
  </si>
  <si>
    <t>Hloubení rýh nezapažených š do 2000 mm v hornině třídy těžitelnosti I skupiny 3 objem do 500 m3 strojně</t>
  </si>
  <si>
    <t>-66257519</t>
  </si>
  <si>
    <t>https://podminky.urs.cz/item/CS_URS_2024_01/132251254</t>
  </si>
  <si>
    <t>" výkop pro opravu stropu kolektrou "</t>
  </si>
  <si>
    <t>" plocha měřena elektronicky "     793,8*0,9</t>
  </si>
  <si>
    <t>" terén výše v místě chodníku LA "     LAryha*(0,94-0,9)</t>
  </si>
  <si>
    <t>" odpočet bouraných konstrukcí povrchů "</t>
  </si>
  <si>
    <t>-ASFkolektor*0,4</t>
  </si>
  <si>
    <t>-ZAMkolektor*0,4</t>
  </si>
  <si>
    <t>-LAkolektor*0,4</t>
  </si>
  <si>
    <t>-OKAPkolektor*0,4</t>
  </si>
  <si>
    <t>-OBRUB1*0,25*0,4</t>
  </si>
  <si>
    <t>" strop kolektoru "</t>
  </si>
  <si>
    <t>-0,5*632,0</t>
  </si>
  <si>
    <t>" odpočet ornice a drn "</t>
  </si>
  <si>
    <t>-DRNryha*0,3</t>
  </si>
  <si>
    <t>-DRNkolektor*0,4</t>
  </si>
  <si>
    <t>Rozpad figury: LAryha</t>
  </si>
  <si>
    <t>Rozpad figury: DRNryha</t>
  </si>
  <si>
    <t>132254202</t>
  </si>
  <si>
    <t>Hloubení zapažených rýh š do 2000 mm v hornině třídy těžitelnosti I skupiny 3 objem do 50 m3</t>
  </si>
  <si>
    <t>-404473510</t>
  </si>
  <si>
    <t>https://podminky.urs.cz/item/CS_URS_2024_01/132254202</t>
  </si>
  <si>
    <t>" přípojky UV "     1,1*2,0*3,0*3</t>
  </si>
  <si>
    <t>" UV "     2,0*2,0*2,7*3</t>
  </si>
  <si>
    <t>" odpočet bouraných konstrukcí "</t>
  </si>
  <si>
    <t>" UV "     -OPUV</t>
  </si>
  <si>
    <t>" přípojka UV "    -DN150*0,255</t>
  </si>
  <si>
    <t>Rozpad figury: OPUV</t>
  </si>
  <si>
    <t>" stáv. UV "     2,7*PI*(0,63/2)^2*3</t>
  </si>
  <si>
    <t>Rozpad figury: DN150</t>
  </si>
  <si>
    <t>" přípojky UV "     3,0*3</t>
  </si>
  <si>
    <t>69</t>
  </si>
  <si>
    <t>151101102</t>
  </si>
  <si>
    <t>Zřízení příložného pažení a rozepření stěn rýh hl přes 2 do 4 m</t>
  </si>
  <si>
    <t>-1503612118</t>
  </si>
  <si>
    <t>https://podminky.urs.cz/item/CS_URS_2024_01/151101102</t>
  </si>
  <si>
    <t>" přípojky UV "     2*2,0*3,0*3</t>
  </si>
  <si>
    <t>" UV "     4*2,0*2,7*3</t>
  </si>
  <si>
    <t>151101112</t>
  </si>
  <si>
    <t>Odstranění příložného pažení a rozepření stěn rýh hl přes 2 do 4 m</t>
  </si>
  <si>
    <t>-450524959</t>
  </si>
  <si>
    <t>https://podminky.urs.cz/item/CS_URS_2024_01/151101112</t>
  </si>
  <si>
    <t>71</t>
  </si>
  <si>
    <t>162251102</t>
  </si>
  <si>
    <t>Vodorovné přemístění přes 20 do 50 m výkopku/sypaniny z horniny třídy těžitelnosti I skupiny 1 až 3</t>
  </si>
  <si>
    <t>275816267</t>
  </si>
  <si>
    <t>https://podminky.urs.cz/item/CS_URS_2024_01/162251102</t>
  </si>
  <si>
    <t xml:space="preserve">" zemina získaná "    </t>
  </si>
  <si>
    <t>VYKOP1+VYKOP2</t>
  </si>
  <si>
    <t>Rozpad figury: VYKOP1</t>
  </si>
  <si>
    <t>Rozpad figury: VYKOP2</t>
  </si>
  <si>
    <t>2015396221</t>
  </si>
  <si>
    <t>176,265</t>
  </si>
  <si>
    <t>73</t>
  </si>
  <si>
    <t>-284673014</t>
  </si>
  <si>
    <t>1757750140</t>
  </si>
  <si>
    <t>75</t>
  </si>
  <si>
    <t>202410201.1</t>
  </si>
  <si>
    <t>Poplatek za skládku zeminy v tř. 1 - 4  + příměs</t>
  </si>
  <si>
    <t>1273074443</t>
  </si>
  <si>
    <t>174151101</t>
  </si>
  <si>
    <t>Zásyp jam, šachet rýh nebo kolem objektů sypaninou se zhutněním</t>
  </si>
  <si>
    <t>495000563</t>
  </si>
  <si>
    <t>https://podminky.urs.cz/item/CS_URS_2024_01/174151101</t>
  </si>
  <si>
    <t>" prostor k zásypu "    VYKOP11</t>
  </si>
  <si>
    <t>" prostor k zásypu "    VYKOP21</t>
  </si>
  <si>
    <t>" odpočet ornice "</t>
  </si>
  <si>
    <t>-ORN200m2*0,2-ORN300m2*0,3</t>
  </si>
  <si>
    <t>-TRAVNIK*0,1</t>
  </si>
  <si>
    <t>" odpočet přípojky UV "</t>
  </si>
  <si>
    <t>-1,1*0,463*DN150</t>
  </si>
  <si>
    <t>" odpočet UV "</t>
  </si>
  <si>
    <t>-0,18*2,0*2,0*3</t>
  </si>
  <si>
    <t>-PI*(0,63/2)^2*2,7*3</t>
  </si>
  <si>
    <t>Rozpad figury: VYKOP11</t>
  </si>
  <si>
    <t>Rozpad figury: VYKOP21</t>
  </si>
  <si>
    <t>77</t>
  </si>
  <si>
    <t>58331201-01</t>
  </si>
  <si>
    <t>materiál náhradní zásypový, hutnitelný  (plná frakce)</t>
  </si>
  <si>
    <t>-382893411</t>
  </si>
  <si>
    <t>ZASYP*1,1*1,05*1,8</t>
  </si>
  <si>
    <t>Rozpad figury: ZASYP</t>
  </si>
  <si>
    <t>167151111</t>
  </si>
  <si>
    <t>Nakládání výkopku z hornin třídy těžitelnosti I skupiny 1 až 3 přes 100 m3</t>
  </si>
  <si>
    <t>485456109</t>
  </si>
  <si>
    <t>https://podminky.urs.cz/item/CS_URS_2024_01/167151111</t>
  </si>
  <si>
    <t>157,608*1,1*1,05</t>
  </si>
  <si>
    <t>126,93</t>
  </si>
  <si>
    <t>79</t>
  </si>
  <si>
    <t>1142217618</t>
  </si>
  <si>
    <t>308,967</t>
  </si>
  <si>
    <t>181351003</t>
  </si>
  <si>
    <t>Rozprostření ornice tl vrstvy do 200 mm pl do 100 m2 v rovině nebo ve svahu do 1:5 strojně</t>
  </si>
  <si>
    <t>-2057718692</t>
  </si>
  <si>
    <t>https://podminky.urs.cz/item/CS_URS_2024_01/181351003</t>
  </si>
  <si>
    <t>" vrstva bez horní vrstvy 100mm "</t>
  </si>
  <si>
    <t>81</t>
  </si>
  <si>
    <t>181351105</t>
  </si>
  <si>
    <t>Rozprostření ornice tl vrstvy přes 250 do 300 mm pl přes 100 do 500 m2 v rovině nebo ve svahu do 1:5 strojně</t>
  </si>
  <si>
    <t>-717924986</t>
  </si>
  <si>
    <t>https://podminky.urs.cz/item/CS_URS_2024_01/181351105</t>
  </si>
  <si>
    <t>" nad kolektorme "     ORN300m2</t>
  </si>
  <si>
    <t>181351103</t>
  </si>
  <si>
    <t>Rozprostření ornice tl vrstvy do 200 mm pl přes 100 do 500 m2 v rovině nebo ve svahu do 1:5 strojně</t>
  </si>
  <si>
    <t>357726364</t>
  </si>
  <si>
    <t>https://podminky.urs.cz/item/CS_URS_2024_01/181351103</t>
  </si>
  <si>
    <t>83</t>
  </si>
  <si>
    <t>-883536551</t>
  </si>
  <si>
    <t xml:space="preserve">" odvoz na mezideponii, uskladnění, dovoz "    </t>
  </si>
  <si>
    <t>126,93*1,6</t>
  </si>
  <si>
    <t>181111111</t>
  </si>
  <si>
    <t>Plošná úprava terénu do 500 m2 zemina skupiny 1 až 4 nerovnosti přes 50 do 100 mm v rovinně a svahu do 1:5</t>
  </si>
  <si>
    <t>1826915889</t>
  </si>
  <si>
    <t>https://podminky.urs.cz/item/CS_URS_2024_01/181111111</t>
  </si>
  <si>
    <t>" plocha trávník "    TRAVNIK</t>
  </si>
  <si>
    <t>85</t>
  </si>
  <si>
    <t>181411131.1</t>
  </si>
  <si>
    <t xml:space="preserve">Založení parkového trávníku výsevem plochy v rovině a ve svahu vč. předseťové přípravy zálivky hnojení odplevelení ošetřování </t>
  </si>
  <si>
    <t>1781185580</t>
  </si>
  <si>
    <t>Svislé a kompletní konstrukce</t>
  </si>
  <si>
    <t>973048131</t>
  </si>
  <si>
    <t>Vysekání kapes ve zdivu z betonu pro zavázání příček nebo zdí tl do 150 mm</t>
  </si>
  <si>
    <t>1278729102</t>
  </si>
  <si>
    <t>https://podminky.urs.cz/item/CS_URS_2024_01/973048131</t>
  </si>
  <si>
    <t>" zazdívka ocel. trubky "</t>
  </si>
  <si>
    <t>2*0,45</t>
  </si>
  <si>
    <t>2*0,8</t>
  </si>
  <si>
    <t>2*0,9*3</t>
  </si>
  <si>
    <t>2*1,1*2</t>
  </si>
  <si>
    <t>87</t>
  </si>
  <si>
    <t>340237212</t>
  </si>
  <si>
    <t>Zazdívka otvorů v příčkách nebo stěnách pl přes 0,09 do 0,25 m2 cihlami plnými tl přes 100 mm</t>
  </si>
  <si>
    <t>2218478</t>
  </si>
  <si>
    <t>https://podminky.urs.cz/item/CS_URS_2024_01/340237212</t>
  </si>
  <si>
    <t>" otvory 450/450 "     1</t>
  </si>
  <si>
    <t>612335212.1</t>
  </si>
  <si>
    <t>Cementová hladká omítka malých ploch přes 0,09 do 0,25 m2 na stěnách vnější</t>
  </si>
  <si>
    <t>1906950496</t>
  </si>
  <si>
    <t>89</t>
  </si>
  <si>
    <t>340238212</t>
  </si>
  <si>
    <t>Zazdívka otvorů v příčkách nebo stěnách pl přes 0,25 do 1 m2 cihlami plnými tl přes 100 mm</t>
  </si>
  <si>
    <t>579984014</t>
  </si>
  <si>
    <t>https://podminky.urs.cz/item/CS_URS_2024_01/340238212</t>
  </si>
  <si>
    <t>" otvory 800/800 "     0,8*0,8</t>
  </si>
  <si>
    <t>" otvory 900/900 "     0,9*0,9*3</t>
  </si>
  <si>
    <t>612335213.1</t>
  </si>
  <si>
    <t>Cementová hladká omítka malých ploch přes 0,25 do 1 m2 na stěnách vnější</t>
  </si>
  <si>
    <t>-1305148109</t>
  </si>
  <si>
    <t>340239212</t>
  </si>
  <si>
    <t>Zazdívka otvorů v příčkách nebo stěnách pl přes 1 do 4 m2 cihlami plnými tl přes 100 mm</t>
  </si>
  <si>
    <t>-54243861</t>
  </si>
  <si>
    <t>https://podminky.urs.cz/item/CS_URS_2024_01/340239212</t>
  </si>
  <si>
    <t>" otvory 1100/1100 "     1,1*1,1*2</t>
  </si>
  <si>
    <t>340231025</t>
  </si>
  <si>
    <t>Zazdívka otvorů v příčkách nebo stěnách pl přes 1 do 4 m2 cihlami děrovanými tl 115 mm</t>
  </si>
  <si>
    <t>326804902</t>
  </si>
  <si>
    <t>https://podminky.urs.cz/item/CS_URS_2024_01/340231025</t>
  </si>
  <si>
    <t>" požární přepážky "     0,85*2,68*2</t>
  </si>
  <si>
    <t>612335215.1</t>
  </si>
  <si>
    <t>Cementová hladká omítka malých ploch přes 1 do 4 m2 na stěnách vnější</t>
  </si>
  <si>
    <t>-916476765</t>
  </si>
  <si>
    <t>" otvory 1100/1100 "     2</t>
  </si>
  <si>
    <t>" požární přepážky "     2*2</t>
  </si>
  <si>
    <t>174111102</t>
  </si>
  <si>
    <t>Zásyp v uzavřených prostorech sypaninou se zhutněním ručně</t>
  </si>
  <si>
    <t>-1542668394</t>
  </si>
  <si>
    <t>https://podminky.urs.cz/item/CS_URS_2024_01/174111102</t>
  </si>
  <si>
    <t>" zásyp ocel. trubky "</t>
  </si>
  <si>
    <t>PI*(0,4/2)^2*(2,36-0,15)</t>
  </si>
  <si>
    <t>PI*(0,6/2)^2*(2,36-0,15)</t>
  </si>
  <si>
    <t>PI*(0,8/2)^2*(2,36-0,15)*3</t>
  </si>
  <si>
    <t>PI*(1,0/2)^2*(2,36-0,15)*2</t>
  </si>
  <si>
    <t>95</t>
  </si>
  <si>
    <t>58331200</t>
  </si>
  <si>
    <t>štěrkopísek netříděný</t>
  </si>
  <si>
    <t>-1668844828</t>
  </si>
  <si>
    <t>7,707*1,1*1,05*1,8</t>
  </si>
  <si>
    <t>2058468798</t>
  </si>
  <si>
    <t>7,707*1,1*1,05</t>
  </si>
  <si>
    <t>97</t>
  </si>
  <si>
    <t>162211201</t>
  </si>
  <si>
    <t>Vodorovné přemístění do 10 m nošením výkopku z horniny třídy těžitelnosti I skupiny 1 až 3</t>
  </si>
  <si>
    <t>-1422861570</t>
  </si>
  <si>
    <t>https://podminky.urs.cz/item/CS_URS_2024_01/162211201</t>
  </si>
  <si>
    <t>8,902</t>
  </si>
  <si>
    <t>98</t>
  </si>
  <si>
    <t>162211209</t>
  </si>
  <si>
    <t>Příplatek k vodorovnému přemístění nošením za každých dalších 10 m nošení výkopku z horniny třídy těžitelnosti I skupiny 1 až 3</t>
  </si>
  <si>
    <t>-456870796</t>
  </si>
  <si>
    <t>https://podminky.urs.cz/item/CS_URS_2024_01/162211209</t>
  </si>
  <si>
    <t>8,902*4</t>
  </si>
  <si>
    <t>Vodorovné konstrukce - uliční vpusti</t>
  </si>
  <si>
    <t>99</t>
  </si>
  <si>
    <t>451541111</t>
  </si>
  <si>
    <t>Lože pod potrubí otevřený výkop ze štěrkodrtě</t>
  </si>
  <si>
    <t>804094512</t>
  </si>
  <si>
    <t>https://podminky.urs.cz/item/CS_URS_2024_01/451541111</t>
  </si>
  <si>
    <t>" přípojka UV "     0,1*1,1*DN150</t>
  </si>
  <si>
    <t>" UV "     0,1*2,0*2,0*3</t>
  </si>
  <si>
    <t>100</t>
  </si>
  <si>
    <t>167151101</t>
  </si>
  <si>
    <t>Nakládání výkopku z hornin třídy těžitelnosti I skupiny 1 až 3 do 100 m3</t>
  </si>
  <si>
    <t>-1000114989</t>
  </si>
  <si>
    <t>https://podminky.urs.cz/item/CS_URS_2024_01/167151101</t>
  </si>
  <si>
    <t>" přesun hmot "     LOZE1</t>
  </si>
  <si>
    <t>Rozpad figury: LOZE1</t>
  </si>
  <si>
    <t>101</t>
  </si>
  <si>
    <t>-1382450460</t>
  </si>
  <si>
    <t>452111111</t>
  </si>
  <si>
    <t>Osazení betonových pražců otevřený výkop pl do 25000 mm2</t>
  </si>
  <si>
    <t>-1742398522</t>
  </si>
  <si>
    <t>https://podminky.urs.cz/item/CS_URS_2024_01/452111111</t>
  </si>
  <si>
    <t>" přípojka UV "     4*3</t>
  </si>
  <si>
    <t>103</t>
  </si>
  <si>
    <t>59223733-01</t>
  </si>
  <si>
    <t>podkladek pod trouby kamenina DN 100-200</t>
  </si>
  <si>
    <t>1224901627</t>
  </si>
  <si>
    <t>12*1,01 'Přepočtené koeficientem množství</t>
  </si>
  <si>
    <t>104</t>
  </si>
  <si>
    <t>452112112</t>
  </si>
  <si>
    <t>Osazení betonových prstenců nebo rámů v do 100 mm</t>
  </si>
  <si>
    <t>-631296862</t>
  </si>
  <si>
    <t>https://podminky.urs.cz/item/CS_URS_2024_01/452112112</t>
  </si>
  <si>
    <t>105</t>
  </si>
  <si>
    <t>59224483-01</t>
  </si>
  <si>
    <t>vpusť uliční DN 500 vyrovnávací prstenec - seřízlý pod mříže vpusti -OZ - D625-623/390mm/h=60mm   (např. TBV Q 45/6 VP)</t>
  </si>
  <si>
    <t>597973163</t>
  </si>
  <si>
    <t>P</t>
  </si>
  <si>
    <t>Poznámka k položce:
např. TBV Q 45/6 VP  - Prefa Brno</t>
  </si>
  <si>
    <t>3*1,01 'Přepočtené koeficientem množství</t>
  </si>
  <si>
    <t>106</t>
  </si>
  <si>
    <t>452311131</t>
  </si>
  <si>
    <t>Podkladní desky z betonu prostého tř. C 12/15 otevřený výkop</t>
  </si>
  <si>
    <t>-1457423866</t>
  </si>
  <si>
    <t>https://podminky.urs.cz/item/CS_URS_2024_01/452311131</t>
  </si>
  <si>
    <t>" přípojka UV "     0,08*1,1*DN150</t>
  </si>
  <si>
    <t>" UV "     0,08*2,0*2,0*3</t>
  </si>
  <si>
    <t>LOZE2</t>
  </si>
  <si>
    <t>107</t>
  </si>
  <si>
    <t>452313141</t>
  </si>
  <si>
    <t>Podkladní bloky z betonu prostého tř. C 16/20 otevřený výkop</t>
  </si>
  <si>
    <t>-1677344781</t>
  </si>
  <si>
    <t>https://podminky.urs.cz/item/CS_URS_2024_01/452313141</t>
  </si>
  <si>
    <t>1,8*0,6*1,1*3</t>
  </si>
  <si>
    <t>108</t>
  </si>
  <si>
    <t>452353111</t>
  </si>
  <si>
    <t>Bednění podkladních bloků pod potrubí, stoky a drobné objekty otevřený výkop zřízení</t>
  </si>
  <si>
    <t>502735785</t>
  </si>
  <si>
    <t>https://podminky.urs.cz/item/CS_URS_2024_01/452353111</t>
  </si>
  <si>
    <t>1,8*0,6*2*3</t>
  </si>
  <si>
    <t>109</t>
  </si>
  <si>
    <t>452353112</t>
  </si>
  <si>
    <t>Bednění podkladních bloků pod potrubí, stoky a drobné objekty otevřený výkop odstranění</t>
  </si>
  <si>
    <t>-1938575812</t>
  </si>
  <si>
    <t>https://podminky.urs.cz/item/CS_URS_2024_01/452353112</t>
  </si>
  <si>
    <t>6,48</t>
  </si>
  <si>
    <t>Komunikace pozemní</t>
  </si>
  <si>
    <t>110</t>
  </si>
  <si>
    <t>577144111R</t>
  </si>
  <si>
    <t xml:space="preserve">Asfaltový beton vrstva obrusná ACO 11+  (ABS) tř. I tl 50 mm </t>
  </si>
  <si>
    <t>983433393</t>
  </si>
  <si>
    <t>" zapravení asfaltové vozovky č.1  "     ACOfreza</t>
  </si>
  <si>
    <t>Rozpad figury: ACOfreza</t>
  </si>
  <si>
    <t>111</t>
  </si>
  <si>
    <t>919732211</t>
  </si>
  <si>
    <t>Styčná spára napojení nového živičného povrchu na stávající za tepla š 15 mm hl 25 mm s prořezáním</t>
  </si>
  <si>
    <t>631480291</t>
  </si>
  <si>
    <t>https://podminky.urs.cz/item/CS_URS_2024_01/919732211</t>
  </si>
  <si>
    <t>Rozpad figury: REZasf50</t>
  </si>
  <si>
    <t>112</t>
  </si>
  <si>
    <t>573211109</t>
  </si>
  <si>
    <t>Postřik živičný spojovací z asfaltu v množství 0,50 kg/m2</t>
  </si>
  <si>
    <t>-1228850164</t>
  </si>
  <si>
    <t>https://podminky.urs.cz/item/CS_URS_2024_01/573211109</t>
  </si>
  <si>
    <t>113</t>
  </si>
  <si>
    <t>565176111R</t>
  </si>
  <si>
    <t>Asfaltový beton vrstva podkladní ACP 22+ (obalované kamenivo OKH) tl 100 mm</t>
  </si>
  <si>
    <t>830226338</t>
  </si>
  <si>
    <t>" zapravení asfaltové vozovky ACP22+ "     ASFALT</t>
  </si>
  <si>
    <t>114</t>
  </si>
  <si>
    <t>573111111</t>
  </si>
  <si>
    <t>Postřik živičný infiltrační s posypem z asfaltu množství 0,60 kg/m2</t>
  </si>
  <si>
    <t>1579989543</t>
  </si>
  <si>
    <t>https://podminky.urs.cz/item/CS_URS_2024_01/573111111</t>
  </si>
  <si>
    <t>115</t>
  </si>
  <si>
    <t>567132115</t>
  </si>
  <si>
    <t>Podklad ze směsi stmelené cementem SC C 8/10 (KSC I) tl 200 mm</t>
  </si>
  <si>
    <t>1612151776</t>
  </si>
  <si>
    <t>https://podminky.urs.cz/item/CS_URS_2024_01/567132115</t>
  </si>
  <si>
    <t>" zapravení asfaltové vozovky č.1 "     ASFALT</t>
  </si>
  <si>
    <t>116</t>
  </si>
  <si>
    <t>564851111</t>
  </si>
  <si>
    <t>Podklad ze štěrkodrtě ŠD plochy přes 100 m2 tl 150 mm</t>
  </si>
  <si>
    <t>665796095</t>
  </si>
  <si>
    <t>https://podminky.urs.cz/item/CS_URS_2024_01/564851111</t>
  </si>
  <si>
    <t>" zapravení asfaltové vozovky č.1 ŠDA 0-63 "    ASFALT</t>
  </si>
  <si>
    <t>117</t>
  </si>
  <si>
    <t>59621111-01</t>
  </si>
  <si>
    <t>Kladení zámkové dlažby komunikací pro pěší ručně tl 60 mm skupiny A pl do 50 m2 s doplněním chybějící dlažby</t>
  </si>
  <si>
    <t>-211755850</t>
  </si>
  <si>
    <t>" zapravení chodníku č.2 - zámková dlažba "    ZAMKOVA</t>
  </si>
  <si>
    <t>118</t>
  </si>
  <si>
    <t>566901232</t>
  </si>
  <si>
    <t>Vyspravení podkladu po překopech inženýrských sítí plochy přes 15 m2 štěrkodrtí tl. 150 mm</t>
  </si>
  <si>
    <t>-1695742089</t>
  </si>
  <si>
    <t>https://podminky.urs.cz/item/CS_URS_2024_01/566901232</t>
  </si>
  <si>
    <t>" zapravení chodníku 2 - zámková dlažba "    ZAMKOVA</t>
  </si>
  <si>
    <t>119</t>
  </si>
  <si>
    <t>578901114</t>
  </si>
  <si>
    <t>Zdrsňovací posyp litého asfaltu v množství 10 kg/m2</t>
  </si>
  <si>
    <t>1345578574</t>
  </si>
  <si>
    <t>https://podminky.urs.cz/item/CS_URS_2024_01/578901114</t>
  </si>
  <si>
    <t>120</t>
  </si>
  <si>
    <t>578132113</t>
  </si>
  <si>
    <t>Litý asfalt MA 8 (LAJ) tl 30 mm š do 3 m z nemodifikovaného asfaltu</t>
  </si>
  <si>
    <t>308653738</t>
  </si>
  <si>
    <t>https://podminky.urs.cz/item/CS_URS_2024_01/578132113</t>
  </si>
  <si>
    <t>" zapravení asfalt chodníku č.3  "     LA</t>
  </si>
  <si>
    <t>121</t>
  </si>
  <si>
    <t>-1608254505</t>
  </si>
  <si>
    <t>REZLA</t>
  </si>
  <si>
    <t>Rozpad figury: REZla</t>
  </si>
  <si>
    <t>122</t>
  </si>
  <si>
    <t>-972047150</t>
  </si>
  <si>
    <t>123</t>
  </si>
  <si>
    <t>565175101R</t>
  </si>
  <si>
    <t>Asfaltový beton vrstva podkladní ACP 16+  (obalované kamenivo OKS) tl 100 mm š do 1,5 m</t>
  </si>
  <si>
    <t>684934152</t>
  </si>
  <si>
    <t>" zapravení asfalt. chodníku č.3 "     LA</t>
  </si>
  <si>
    <t>124</t>
  </si>
  <si>
    <t>2132880202</t>
  </si>
  <si>
    <t>125</t>
  </si>
  <si>
    <t>564851011</t>
  </si>
  <si>
    <t>Podklad ze štěrkodrtě ŠD plochy do 100 m2 tl 150 mm</t>
  </si>
  <si>
    <t>-723286497</t>
  </si>
  <si>
    <t>https://podminky.urs.cz/item/CS_URS_2024_01/564851011</t>
  </si>
  <si>
    <t>" zapravení asfalt.chodníku č.3 "    LA</t>
  </si>
  <si>
    <t>126</t>
  </si>
  <si>
    <t>59681122-01</t>
  </si>
  <si>
    <t>Kladení betonové dlažby komunikací pro pěší do lože z kameniva velikosti přes 0,09 do 0,25 m2 pl do 50 m2 s doplněním chybějící dlažby</t>
  </si>
  <si>
    <t>-734929846</t>
  </si>
  <si>
    <t>" zapravení okapového chodníku č.4 "      OKAP</t>
  </si>
  <si>
    <t>127</t>
  </si>
  <si>
    <t>56690123-11</t>
  </si>
  <si>
    <t>Vyspravení podkladu po překopech inženýrských sítí plochy přes 15 m2 štěrkodrtí tl. 110 mm</t>
  </si>
  <si>
    <t>107445458</t>
  </si>
  <si>
    <t>" zapravení okapového chodníku č.4 - tl.110mm "      OKAP</t>
  </si>
  <si>
    <t>128</t>
  </si>
  <si>
    <t>916131213</t>
  </si>
  <si>
    <t>Osazení silničního obrubníku betonového stojatého s boční opěrou do lože z betonu prostého</t>
  </si>
  <si>
    <t>-1130804229</t>
  </si>
  <si>
    <t>https://podminky.urs.cz/item/CS_URS_2024_01/916131213</t>
  </si>
  <si>
    <t>" zpětné zapravení  "    OBRUB1</t>
  </si>
  <si>
    <t>129</t>
  </si>
  <si>
    <t>59217031.1</t>
  </si>
  <si>
    <t xml:space="preserve">obrubník betonový silniční </t>
  </si>
  <si>
    <t>-1523058407</t>
  </si>
  <si>
    <t>142*1,01</t>
  </si>
  <si>
    <t>130</t>
  </si>
  <si>
    <t>916231213</t>
  </si>
  <si>
    <t>Osazení chodníkového obrubníku betonového stojatého s boční opěrou do lože z betonu prostého</t>
  </si>
  <si>
    <t>-192330976</t>
  </si>
  <si>
    <t>https://podminky.urs.cz/item/CS_URS_2024_01/916231213</t>
  </si>
  <si>
    <t>" zpětné zapravení  "    OBRUB2</t>
  </si>
  <si>
    <t>131</t>
  </si>
  <si>
    <t>59217017.1</t>
  </si>
  <si>
    <t>obrubník betonový chodníkový 1000x100x250mm</t>
  </si>
  <si>
    <t>1731194828</t>
  </si>
  <si>
    <t>31*1,01</t>
  </si>
  <si>
    <t>132</t>
  </si>
  <si>
    <t>916231292.1</t>
  </si>
  <si>
    <t xml:space="preserve">Příplatek za řezání obrubníků při osazování do oblouku </t>
  </si>
  <si>
    <t>816182941</t>
  </si>
  <si>
    <t>133</t>
  </si>
  <si>
    <t>916231293.1</t>
  </si>
  <si>
    <t>Příplatek za osazení obloukového obrubníku</t>
  </si>
  <si>
    <t>126878243</t>
  </si>
  <si>
    <t>134</t>
  </si>
  <si>
    <t>998223011</t>
  </si>
  <si>
    <t>Přesun hmot pro pozemní komunikace s krytem dlážděným</t>
  </si>
  <si>
    <t>-1344638513</t>
  </si>
  <si>
    <t>https://podminky.urs.cz/item/CS_URS_2024_01/998223011</t>
  </si>
  <si>
    <t>Úpravy povrchů, podlahy a osazování výplní</t>
  </si>
  <si>
    <t>135</t>
  </si>
  <si>
    <t>622131101</t>
  </si>
  <si>
    <t>Cementový postřik vnějších stěn nanášený celoplošně ručně</t>
  </si>
  <si>
    <t>1911723416</t>
  </si>
  <si>
    <t>https://podminky.urs.cz/item/CS_URS_2024_01/622131101</t>
  </si>
  <si>
    <t xml:space="preserve">" objekt VZT "     </t>
  </si>
  <si>
    <t>1,1*(3,36+1,43)*2</t>
  </si>
  <si>
    <t>-1,1*0,45*2-1,09*0,45</t>
  </si>
  <si>
    <t>-0,72*0,95</t>
  </si>
  <si>
    <t>" bok atiky "</t>
  </si>
  <si>
    <t>0,16*(1,63*2+3,56)*2</t>
  </si>
  <si>
    <t>136</t>
  </si>
  <si>
    <t>621131101</t>
  </si>
  <si>
    <t>Cementový postřik vnějších podhledů nanášený celoplošně ručně</t>
  </si>
  <si>
    <t>471058663</t>
  </si>
  <si>
    <t>https://podminky.urs.cz/item/CS_URS_2024_01/621131101</t>
  </si>
  <si>
    <t>" podhled "</t>
  </si>
  <si>
    <t>3,56*1,63-3,36*1,43</t>
  </si>
  <si>
    <t>137</t>
  </si>
  <si>
    <t>622321121</t>
  </si>
  <si>
    <t>Vápenocementová omítka hladká jednovrstvá vnějších stěn nanášená ručně</t>
  </si>
  <si>
    <t>47428965</t>
  </si>
  <si>
    <t>https://podminky.urs.cz/item/CS_URS_2024_01/622321121</t>
  </si>
  <si>
    <t>" objekt VZT "     OMsten</t>
  </si>
  <si>
    <t>Rozpad figury: OMsten</t>
  </si>
  <si>
    <t>138</t>
  </si>
  <si>
    <t>621321121</t>
  </si>
  <si>
    <t>Vápenocementová omítka hladká jednovrstvá vnějších podhledů nanášená ručně</t>
  </si>
  <si>
    <t>-1019000055</t>
  </si>
  <si>
    <t>https://podminky.urs.cz/item/CS_URS_2024_01/621321121</t>
  </si>
  <si>
    <t>Rozpad figury: OMpod</t>
  </si>
  <si>
    <t>139</t>
  </si>
  <si>
    <t>622521012</t>
  </si>
  <si>
    <t>Tenkovrstvá silikátová zatíraná omítka zrnitost 1,5 mm vnějších stěn</t>
  </si>
  <si>
    <t>-1601436490</t>
  </si>
  <si>
    <t>https://podminky.urs.cz/item/CS_URS_2024_01/622521012</t>
  </si>
  <si>
    <t>" objekt VZT - (béžová)"     OMsten</t>
  </si>
  <si>
    <t>140</t>
  </si>
  <si>
    <t>621521012</t>
  </si>
  <si>
    <t>Tenkovrstvá silikátová zatíraná omítka zrnitost 1,5 mm vnějších podhledů</t>
  </si>
  <si>
    <t>744560516</t>
  </si>
  <si>
    <t>https://podminky.urs.cz/item/CS_URS_2024_01/621521012</t>
  </si>
  <si>
    <t>141</t>
  </si>
  <si>
    <t>629991001</t>
  </si>
  <si>
    <t>Zakrytí podélných ploch fólií volně položenou</t>
  </si>
  <si>
    <t>-1623656884</t>
  </si>
  <si>
    <t>https://podminky.urs.cz/item/CS_URS_2024_01/629991001</t>
  </si>
  <si>
    <t>" objekt VZT "     2,0*(1,43+3,36+2,0*2)*2</t>
  </si>
  <si>
    <t>629991011</t>
  </si>
  <si>
    <t>Zakrytí výplní otvorů a svislých ploch fólií přilepenou lepící páskou</t>
  </si>
  <si>
    <t>-1159621762</t>
  </si>
  <si>
    <t>https://podminky.urs.cz/item/CS_URS_2024_01/629991011</t>
  </si>
  <si>
    <t xml:space="preserve">" objekt VZT - otvory "     </t>
  </si>
  <si>
    <t>1,1*0,45*2+1,09*0,45</t>
  </si>
  <si>
    <t>0,72*0,95</t>
  </si>
  <si>
    <t>143</t>
  </si>
  <si>
    <t>629999030</t>
  </si>
  <si>
    <t>Příplatek k omítce vnějších povrchů za provádění omítané plochy do 10 m2</t>
  </si>
  <si>
    <t>1241917864</t>
  </si>
  <si>
    <t>https://podminky.urs.cz/item/CS_URS_2024_01/629999030</t>
  </si>
  <si>
    <t>Rozpad figury: OMVZT</t>
  </si>
  <si>
    <t>144</t>
  </si>
  <si>
    <t>952901111</t>
  </si>
  <si>
    <t>Vyčištění budov bytové a občanské výstavby při výšce podlaží do 4 m</t>
  </si>
  <si>
    <t>-1692540011</t>
  </si>
  <si>
    <t>https://podminky.urs.cz/item/CS_URS_2024_01/952901111</t>
  </si>
  <si>
    <t>" objekt VZT "     1,43*3,6</t>
  </si>
  <si>
    <t>145</t>
  </si>
  <si>
    <t>62463539-11</t>
  </si>
  <si>
    <t>Výplň spár vatou, maltou - protipožární a protihluk. izolace</t>
  </si>
  <si>
    <t>-1639846738</t>
  </si>
  <si>
    <t>" otvory "      (0,45+0,8+0,9*3+1,1*2)*4</t>
  </si>
  <si>
    <t>" požární přepážky "     2*(0,85*2+2,68)*2</t>
  </si>
  <si>
    <t>146</t>
  </si>
  <si>
    <t>631311121</t>
  </si>
  <si>
    <t>Doplnění dosavadních mazanin betonem prostým plochy do 1 m2 tloušťky do 80 mm</t>
  </si>
  <si>
    <t>2020875248</t>
  </si>
  <si>
    <t>https://podminky.urs.cz/item/CS_URS_2024_01/631311121</t>
  </si>
  <si>
    <t>" po vybourání  "</t>
  </si>
  <si>
    <t>0,08*0,5*2,0*10</t>
  </si>
  <si>
    <t>0,08*0,5*1,1*2</t>
  </si>
  <si>
    <t>0,08*0,5*0,7</t>
  </si>
  <si>
    <t>0,08*0,51*2,1</t>
  </si>
  <si>
    <t>0,08*0,51*2,0</t>
  </si>
  <si>
    <t>0,08*0,5*1,3</t>
  </si>
  <si>
    <t>0,08*0,5*2,17</t>
  </si>
  <si>
    <t>0,08*(0,47*0,74+0,44*1,46)</t>
  </si>
  <si>
    <t>0,08*0,5*1,24</t>
  </si>
  <si>
    <t>0,08*1,23*1,02</t>
  </si>
  <si>
    <t>147</t>
  </si>
  <si>
    <t>783933161</t>
  </si>
  <si>
    <t>Penetrační nátěr pórovitých betonových ploch např.  epoxidový , ometení pokladu</t>
  </si>
  <si>
    <t>1144991440</t>
  </si>
  <si>
    <t>148</t>
  </si>
  <si>
    <t>632451425</t>
  </si>
  <si>
    <t>Potěr pískocementový tl přes 10 do 20 mm tř. C 20 běžný</t>
  </si>
  <si>
    <t>-866311997</t>
  </si>
  <si>
    <t>https://podminky.urs.cz/item/CS_URS_2024_01/632451425</t>
  </si>
  <si>
    <t>" vyspravení podkladu pod HI "</t>
  </si>
  <si>
    <t>" strop kolektoru - podklad pod HI "</t>
  </si>
  <si>
    <t>Rozpad figury: IZOLACEstrop</t>
  </si>
  <si>
    <t>" vybourání stáv. ochran HI na stropě kolektoru "</t>
  </si>
  <si>
    <t>" měřeno elektronicky "     632,0</t>
  </si>
  <si>
    <t>149</t>
  </si>
  <si>
    <t>632451456</t>
  </si>
  <si>
    <t>Potěr pískocementový tl přes 40 do 50 mm tř. C 25 běžný</t>
  </si>
  <si>
    <t>-1539863584</t>
  </si>
  <si>
    <t>https://podminky.urs.cz/item/CS_URS_2024_01/632451456</t>
  </si>
  <si>
    <t>" strop kolektoru - ochrana HI "</t>
  </si>
  <si>
    <t>150</t>
  </si>
  <si>
    <t>632451491</t>
  </si>
  <si>
    <t>Příplatek k potěrům za přehlazení povrchu</t>
  </si>
  <si>
    <t>-437383174</t>
  </si>
  <si>
    <t>https://podminky.urs.cz/item/CS_URS_2024_01/632451491</t>
  </si>
  <si>
    <t>151</t>
  </si>
  <si>
    <t>631319171</t>
  </si>
  <si>
    <t>Příplatek k mazanině tl přes 50 do 80 mm za stržení povrchu spodní vrstvy před vložením výztuže</t>
  </si>
  <si>
    <t>-1909921854</t>
  </si>
  <si>
    <t>https://podminky.urs.cz/item/CS_URS_2024_01/631319171</t>
  </si>
  <si>
    <t>IZOLACEstrop*0,05</t>
  </si>
  <si>
    <t>152</t>
  </si>
  <si>
    <t>631361821</t>
  </si>
  <si>
    <t>Výztuž mazanin betonářskou ocelí 10 505</t>
  </si>
  <si>
    <t>-291223178</t>
  </si>
  <si>
    <t>https://podminky.urs.cz/item/CS_URS_2024_01/631361821</t>
  </si>
  <si>
    <t>IZOLACEstrop*0,00303</t>
  </si>
  <si>
    <t>153</t>
  </si>
  <si>
    <t>525251694</t>
  </si>
  <si>
    <t>" svislá (boční) izolace strop kolektoru "</t>
  </si>
  <si>
    <t>Rozpad figury: IZOLACEbok</t>
  </si>
  <si>
    <t>" měřeno elektronicky "     0,53*226,0</t>
  </si>
  <si>
    <t>154</t>
  </si>
  <si>
    <t>622321111</t>
  </si>
  <si>
    <t>Vápenocementová omítka hrubá jednovrstvá zatřená vnějších stěn nanášená ručně</t>
  </si>
  <si>
    <t>-330017172</t>
  </si>
  <si>
    <t>https://podminky.urs.cz/item/CS_URS_2024_01/622321111</t>
  </si>
  <si>
    <t>Trubní vedení - uliční vpusti</t>
  </si>
  <si>
    <t>155</t>
  </si>
  <si>
    <t>831312121</t>
  </si>
  <si>
    <t>Montáž potrubí z trub kameninových hrdlových s integrovaným těsněním výkop sklon do 20 % DN 150</t>
  </si>
  <si>
    <t>-253902260</t>
  </si>
  <si>
    <t>https://podminky.urs.cz/item/CS_URS_2024_01/831312121</t>
  </si>
  <si>
    <t>156</t>
  </si>
  <si>
    <t>59710675</t>
  </si>
  <si>
    <t>trouba kameninová glazovaná DN 150 dl 1,50m spojovací systém F</t>
  </si>
  <si>
    <t>1534382157</t>
  </si>
  <si>
    <t>9*1,015 'Přepočtené koeficientem množství</t>
  </si>
  <si>
    <t>157</t>
  </si>
  <si>
    <t>837312221</t>
  </si>
  <si>
    <t>Montáž kameninových tvarovek jednoosých s integrovaným těsněním otevřený výkop DN 150</t>
  </si>
  <si>
    <t>231131631</t>
  </si>
  <si>
    <t>https://podminky.urs.cz/item/CS_URS_2024_01/837312221</t>
  </si>
  <si>
    <t>158</t>
  </si>
  <si>
    <t>59710964</t>
  </si>
  <si>
    <t>koleno kameninové glazované DN 150 30° spojovací systém F</t>
  </si>
  <si>
    <t>2036765556</t>
  </si>
  <si>
    <t>6*1,015 'Přepočtené koeficientem množství</t>
  </si>
  <si>
    <t>159</t>
  </si>
  <si>
    <t>59711024</t>
  </si>
  <si>
    <t>koleno kameninové glazované DN 150 90° spojovací systém F</t>
  </si>
  <si>
    <t>1367157761</t>
  </si>
  <si>
    <t>3*1,015 'Přepočtené koeficientem množství</t>
  </si>
  <si>
    <t>160</t>
  </si>
  <si>
    <t>895941343</t>
  </si>
  <si>
    <t>Osazení vpusti uliční DN 500 z betonových dílců dno vysoké s kalištěm</t>
  </si>
  <si>
    <t>-478056480</t>
  </si>
  <si>
    <t>https://podminky.urs.cz/item/CS_URS_2024_01/895941343</t>
  </si>
  <si>
    <t>161</t>
  </si>
  <si>
    <t>59224471</t>
  </si>
  <si>
    <t>vpusť uliční DN 500 kaliště vysoké 500/820x65mm Brno</t>
  </si>
  <si>
    <t>-513081514</t>
  </si>
  <si>
    <t>3*1,01</t>
  </si>
  <si>
    <t>162</t>
  </si>
  <si>
    <t>895941351</t>
  </si>
  <si>
    <t>Osazení vpusti uliční DN 500 z betonových dílců skruž horní pro čtvercovou vtokovou mříž</t>
  </si>
  <si>
    <t>-1915744582</t>
  </si>
  <si>
    <t>https://podminky.urs.cz/item/CS_URS_2024_01/895941351</t>
  </si>
  <si>
    <t>163</t>
  </si>
  <si>
    <t>59224460</t>
  </si>
  <si>
    <t>vpusť uliční DN 500 betonová 500x190x65mm čtvercový poklop</t>
  </si>
  <si>
    <t>-821427194</t>
  </si>
  <si>
    <t>164</t>
  </si>
  <si>
    <t>895941361</t>
  </si>
  <si>
    <t>Osazení vpusti uliční DN 500 z betonových dílců skruž středová 290 mm</t>
  </si>
  <si>
    <t>1535911211</t>
  </si>
  <si>
    <t>https://podminky.urs.cz/item/CS_URS_2024_01/895941361</t>
  </si>
  <si>
    <t>165</t>
  </si>
  <si>
    <t>59224461</t>
  </si>
  <si>
    <t>vpusť uliční DN 500 skruž průběžná nízká betonová 500/290x65mm</t>
  </si>
  <si>
    <t>-840297668</t>
  </si>
  <si>
    <t>166</t>
  </si>
  <si>
    <t>895941362</t>
  </si>
  <si>
    <t>Osazení vpusti uliční DN 500 z betonových dílců skruž středová 590 mm</t>
  </si>
  <si>
    <t>110563548</t>
  </si>
  <si>
    <t>https://podminky.urs.cz/item/CS_URS_2024_01/895941362</t>
  </si>
  <si>
    <t>167</t>
  </si>
  <si>
    <t>59224462</t>
  </si>
  <si>
    <t>vpusť uliční DN 500 skruž průběžná vysoká betonová 500/590x65mm</t>
  </si>
  <si>
    <t>1076539895</t>
  </si>
  <si>
    <t>6*1,01 'Přepočtené koeficientem množství</t>
  </si>
  <si>
    <t>168</t>
  </si>
  <si>
    <t>895941366</t>
  </si>
  <si>
    <t>Osazení vpusti uliční DN 500 z betonových dílců skruž průběžná s výtokem</t>
  </si>
  <si>
    <t>-1217850422</t>
  </si>
  <si>
    <t>https://podminky.urs.cz/item/CS_URS_2024_01/895941366</t>
  </si>
  <si>
    <t>169</t>
  </si>
  <si>
    <t>59224466</t>
  </si>
  <si>
    <t>vpusť uliční DN 500 skruž průběžná 500/590x65mm betonová s odtokem Brno</t>
  </si>
  <si>
    <t>-1140942575</t>
  </si>
  <si>
    <t>170</t>
  </si>
  <si>
    <t>899204112</t>
  </si>
  <si>
    <t>Osazení mříží litinových včetně rámů a košů na bahno pro třídu zatížení D400, E600</t>
  </si>
  <si>
    <t>-2000683898</t>
  </si>
  <si>
    <t>https://podminky.urs.cz/item/CS_URS_2024_01/899204112</t>
  </si>
  <si>
    <t>171</t>
  </si>
  <si>
    <t>63126003-11</t>
  </si>
  <si>
    <t>mříž  s rámem vtoková - plastová-  rovná 500x500mm (470x500x60mm),  D400 - DIN 508D, rám BEGU</t>
  </si>
  <si>
    <t>-194944487</t>
  </si>
  <si>
    <t>Poznámka k položce:
 DIN 508D, rám BEGU  - např. Kamena Brno -CÚ  2022-01</t>
  </si>
  <si>
    <t>172</t>
  </si>
  <si>
    <t>59223871</t>
  </si>
  <si>
    <t>koš vysoký pro uliční vpusti žárově Pz plech pro rám 500/500mm</t>
  </si>
  <si>
    <t>-274595536</t>
  </si>
  <si>
    <t>173</t>
  </si>
  <si>
    <t>899623141</t>
  </si>
  <si>
    <t>Obetonování potrubí nebo zdiva stok betonem prostým tř. C 12/15 v otevřeném výkopu</t>
  </si>
  <si>
    <t>-893952004</t>
  </si>
  <si>
    <t>https://podminky.urs.cz/item/CS_URS_2024_01/899623141</t>
  </si>
  <si>
    <t>0,255*DN150</t>
  </si>
  <si>
    <t>OBET</t>
  </si>
  <si>
    <t>174</t>
  </si>
  <si>
    <t>830311811</t>
  </si>
  <si>
    <t>Bourání stávajícího kameninového potrubí DN do 150</t>
  </si>
  <si>
    <t>-259891907</t>
  </si>
  <si>
    <t>https://podminky.urs.cz/item/CS_URS_2024_01/830311811</t>
  </si>
  <si>
    <t>" stáv. přípojka UV "     DN150</t>
  </si>
  <si>
    <t>175</t>
  </si>
  <si>
    <t>890411851</t>
  </si>
  <si>
    <t>Bourání šachet z prefabrikovaných skruží strojně obestavěného prostoru do 1,5 m3</t>
  </si>
  <si>
    <t>1554551672</t>
  </si>
  <si>
    <t>https://podminky.urs.cz/item/CS_URS_2024_01/890411851</t>
  </si>
  <si>
    <t>176</t>
  </si>
  <si>
    <t>899203211</t>
  </si>
  <si>
    <t>Demontáž mříží litinových včetně rámů hmotnosti přes 100 do 150 kg</t>
  </si>
  <si>
    <t>-158960903</t>
  </si>
  <si>
    <t>https://podminky.urs.cz/item/CS_URS_2024_01/899203211</t>
  </si>
  <si>
    <t>177</t>
  </si>
  <si>
    <t>997013151</t>
  </si>
  <si>
    <t>Vnitrostaveništní doprava suti a vybouraných hmot pro budovy v do 6 m s omezením mechanizace, , vodorovné do 50 m</t>
  </si>
  <si>
    <t>-624186019</t>
  </si>
  <si>
    <t>https://podminky.urs.cz/item/CS_URS_2024_01/997013151</t>
  </si>
  <si>
    <t>5,559</t>
  </si>
  <si>
    <t>178</t>
  </si>
  <si>
    <t>997013501</t>
  </si>
  <si>
    <t>Odvoz suti a vybouraných hmot na skládku nebo meziskládku do 1 km se složením</t>
  </si>
  <si>
    <t>1254730537</t>
  </si>
  <si>
    <t>https://podminky.urs.cz/item/CS_URS_2024_01/997013501</t>
  </si>
  <si>
    <t>179</t>
  </si>
  <si>
    <t>997013509</t>
  </si>
  <si>
    <t>Příplatek k odvozu suti a vybouraných hmot na skládku ZKD 1 km přes 1 km</t>
  </si>
  <si>
    <t>-1401067100</t>
  </si>
  <si>
    <t>https://podminky.urs.cz/item/CS_URS_2024_01/997013509</t>
  </si>
  <si>
    <t>180</t>
  </si>
  <si>
    <t>97909811</t>
  </si>
  <si>
    <t>-504663096</t>
  </si>
  <si>
    <t>181</t>
  </si>
  <si>
    <t>998275101</t>
  </si>
  <si>
    <t>Přesun hmot pro trubní vedení z trub kameninových otevřený výkop</t>
  </si>
  <si>
    <t>-1627513398</t>
  </si>
  <si>
    <t>https://podminky.urs.cz/item/CS_URS_2024_01/998275101</t>
  </si>
  <si>
    <t>Ostatní konstrukce a práce, bourání</t>
  </si>
  <si>
    <t>182</t>
  </si>
  <si>
    <t>920231912</t>
  </si>
  <si>
    <t>Obnova komunikační zeleně viz. PD</t>
  </si>
  <si>
    <t>643183645</t>
  </si>
  <si>
    <t>183</t>
  </si>
  <si>
    <t>949111111</t>
  </si>
  <si>
    <t>Montáž lešení lehkého kozového trubkového v do 1,2 m</t>
  </si>
  <si>
    <t>sada</t>
  </si>
  <si>
    <t>1270880576</t>
  </si>
  <si>
    <t>https://podminky.urs.cz/item/CS_URS_2024_01/949111111</t>
  </si>
  <si>
    <t>184</t>
  </si>
  <si>
    <t>949111211</t>
  </si>
  <si>
    <t>Příplatek k lešení lehkému kozovému trubkovému v do 1,2 m za první a ZKD den použití</t>
  </si>
  <si>
    <t>-2075733811</t>
  </si>
  <si>
    <t>https://podminky.urs.cz/item/CS_URS_2024_01/949111211</t>
  </si>
  <si>
    <t>6*90 'Přepočtené koeficientem množství</t>
  </si>
  <si>
    <t>185</t>
  </si>
  <si>
    <t>949111811</t>
  </si>
  <si>
    <t>Demontáž lešení lehkého kozového trubkového v do 1,2 m</t>
  </si>
  <si>
    <t>-811656038</t>
  </si>
  <si>
    <t>https://podminky.urs.cz/item/CS_URS_2024_01/949111811</t>
  </si>
  <si>
    <t>186</t>
  </si>
  <si>
    <t>961055111</t>
  </si>
  <si>
    <t>Bourání základů ze ŽB</t>
  </si>
  <si>
    <t>738487593</t>
  </si>
  <si>
    <t>https://podminky.urs.cz/item/CS_URS_2024_01/961055111</t>
  </si>
  <si>
    <t>" bourání - 1 "</t>
  </si>
  <si>
    <t>0,4*0,5*0,7*12</t>
  </si>
  <si>
    <t>0,4*0,5*0,87*1</t>
  </si>
  <si>
    <t>0,4*0,51*0,7*2</t>
  </si>
  <si>
    <t>0,4*0,47*0,74</t>
  </si>
  <si>
    <t>187</t>
  </si>
  <si>
    <t>964076231.1</t>
  </si>
  <si>
    <t>Vybourání válcovaných nosníků z betonu dl do 4 m hmotnosti do 35 kg/m</t>
  </si>
  <si>
    <t>1976550501</t>
  </si>
  <si>
    <t>" bourání - 1 - 1x I220 "     0,6*16*0,031</t>
  </si>
  <si>
    <t>" bourání - 2 - 3 x I220 "     0,8*19*0,031</t>
  </si>
  <si>
    <t>188</t>
  </si>
  <si>
    <t>966079881</t>
  </si>
  <si>
    <t>Přerušení různých ocelových profilů průřezu do 700 mm2</t>
  </si>
  <si>
    <t>-1689995966</t>
  </si>
  <si>
    <t>https://podminky.urs.cz/item/CS_URS_2024_01/966079881</t>
  </si>
  <si>
    <t>" bourání - 2 - 3 x I220 - 3950mm2 v řezu "     3*18</t>
  </si>
  <si>
    <t>189</t>
  </si>
  <si>
    <t>966079991</t>
  </si>
  <si>
    <t>Příplatek k přerušení různých ocelových profilů ZKD 500 mm2 průřezu</t>
  </si>
  <si>
    <t>323429675</t>
  </si>
  <si>
    <t>54*7 'Přepočtené koeficientem množství</t>
  </si>
  <si>
    <t>190</t>
  </si>
  <si>
    <t>965043321</t>
  </si>
  <si>
    <t>Bourání podkladů pod dlažby betonových s potěrem nebo teracem tl do 100 mm pl do 1 m2</t>
  </si>
  <si>
    <t>-1484616943</t>
  </si>
  <si>
    <t>https://podminky.urs.cz/item/CS_URS_2024_01/965043321</t>
  </si>
  <si>
    <t>" bourání - 2 "</t>
  </si>
  <si>
    <t>0,08*0,5*1,3*12</t>
  </si>
  <si>
    <t>0,08*0,51*1,4</t>
  </si>
  <si>
    <t>0,08*0,51*1,3</t>
  </si>
  <si>
    <t>0,08*0,44*1,46</t>
  </si>
  <si>
    <t>191</t>
  </si>
  <si>
    <t>976082141.1</t>
  </si>
  <si>
    <t>Vybourání kovových profilů konzol držáků (dl.do 700mm) ze zdiva betonového zapravení stěny po vybourání</t>
  </si>
  <si>
    <t>1946944937</t>
  </si>
  <si>
    <t>192</t>
  </si>
  <si>
    <t>977311112</t>
  </si>
  <si>
    <t>Řezání stávajících betonových mazanin nevyztužených hl do 100 mm</t>
  </si>
  <si>
    <t>-824125747</t>
  </si>
  <si>
    <t>https://podminky.urs.cz/item/CS_URS_2024_01/977311112</t>
  </si>
  <si>
    <t>" do hl. 80mm "</t>
  </si>
  <si>
    <t>" bourání - 1 - část podlaha "</t>
  </si>
  <si>
    <t>(0,5+2*0,7)*12</t>
  </si>
  <si>
    <t>(0,5+2*0,87)*1</t>
  </si>
  <si>
    <t>(0,51+2*0,7)*2</t>
  </si>
  <si>
    <t>(0,47+2*0,74)*1</t>
  </si>
  <si>
    <t>(0,5+2*1,3)*12</t>
  </si>
  <si>
    <t>0,51+2*1,4</t>
  </si>
  <si>
    <t>0,51+2*1,3</t>
  </si>
  <si>
    <t>0,5+2*1,46</t>
  </si>
  <si>
    <t>(0,5+2*1,1)*2</t>
  </si>
  <si>
    <t>(1,23+1,02)*2</t>
  </si>
  <si>
    <t>193</t>
  </si>
  <si>
    <t>96600613-21</t>
  </si>
  <si>
    <t>Dočasně odstranění svislé dopravní značky,  uskladnění v areálu BVK, zpětné osazení</t>
  </si>
  <si>
    <t>1860814222</t>
  </si>
  <si>
    <t>194</t>
  </si>
  <si>
    <t>96600613-31</t>
  </si>
  <si>
    <t>Dočasně odstranění informační tabule,  uskladnění v areálu BVK, zpětné osazení</t>
  </si>
  <si>
    <t>543350844</t>
  </si>
  <si>
    <t>195</t>
  </si>
  <si>
    <t>968072455</t>
  </si>
  <si>
    <t>Vybourání kovových dveřních zárubní pl do 2 m2</t>
  </si>
  <si>
    <t>1286944355</t>
  </si>
  <si>
    <t>https://podminky.urs.cz/item/CS_URS_2024_01/968072455</t>
  </si>
  <si>
    <t>1,97*(0,7+0,9*3+1,0*2)</t>
  </si>
  <si>
    <t>196</t>
  </si>
  <si>
    <t>968072456</t>
  </si>
  <si>
    <t>Vybourání kovových dveřních zárubní pl přes 2 m2</t>
  </si>
  <si>
    <t>1480899523</t>
  </si>
  <si>
    <t>https://podminky.urs.cz/item/CS_URS_2024_01/968072456</t>
  </si>
  <si>
    <t>1,1*1,97</t>
  </si>
  <si>
    <t>197</t>
  </si>
  <si>
    <t>96807252-11</t>
  </si>
  <si>
    <t>Vybourání (vyvěšení) kovových dveří</t>
  </si>
  <si>
    <t>780529831</t>
  </si>
  <si>
    <t>1,97*(0,7+0,9*3+1,0*2+1,1)</t>
  </si>
  <si>
    <t>198</t>
  </si>
  <si>
    <t>969031111</t>
  </si>
  <si>
    <t>Vybourání vnitřního ocelového potrubí do DN 50</t>
  </si>
  <si>
    <t>832720869</t>
  </si>
  <si>
    <t>https://podminky.urs.cz/item/CS_URS_2024_01/969031111</t>
  </si>
  <si>
    <t>7*0,4</t>
  </si>
  <si>
    <t>199</t>
  </si>
  <si>
    <t>969031112</t>
  </si>
  <si>
    <t>Vybourání vnitřního ocelového potrubí přes DN 50 do DN 100</t>
  </si>
  <si>
    <t>-1256244938</t>
  </si>
  <si>
    <t>https://podminky.urs.cz/item/CS_URS_2024_01/969031112</t>
  </si>
  <si>
    <t>1*0,3</t>
  </si>
  <si>
    <t>200</t>
  </si>
  <si>
    <t>971052251</t>
  </si>
  <si>
    <t>Vybourání nebo prorážení otvorů v ŽB příčkách a zdech pl do 0,0225 m2 tl do 450 mm</t>
  </si>
  <si>
    <t>-1097766903</t>
  </si>
  <si>
    <t>https://podminky.urs.cz/item/CS_URS_2024_01/971052251</t>
  </si>
  <si>
    <t>" pro vybourání potrubí d-3cm a 5cm "     7</t>
  </si>
  <si>
    <t>201</t>
  </si>
  <si>
    <t>310235251</t>
  </si>
  <si>
    <t>Zazdívka otvorů pl do 0,0225 m2 ve zdivu nadzákladovém cihlami pálenými tl přes 300 do 450 mm</t>
  </si>
  <si>
    <t>-659739681</t>
  </si>
  <si>
    <t>https://podminky.urs.cz/item/CS_URS_2024_01/310235251</t>
  </si>
  <si>
    <t>202</t>
  </si>
  <si>
    <t>971052341</t>
  </si>
  <si>
    <t>Vybourání nebo prorážení otvorů v ŽB příčkách a zdech pl do 0,09 m2 tl do 300 mm</t>
  </si>
  <si>
    <t>-1845144911</t>
  </si>
  <si>
    <t>https://podminky.urs.cz/item/CS_URS_2024_01/971052341</t>
  </si>
  <si>
    <t>" pro vybourání potrubí d-100mm "     1</t>
  </si>
  <si>
    <t>203</t>
  </si>
  <si>
    <t>310236241</t>
  </si>
  <si>
    <t>Zazdívka otvorů pl přes 0,0225 do 0,09 m2 ve zdivu nadzákladovém cihlami pálenými tl do 300 mm</t>
  </si>
  <si>
    <t>2092533189</t>
  </si>
  <si>
    <t>https://podminky.urs.cz/item/CS_URS_2024_01/310236241</t>
  </si>
  <si>
    <t>204</t>
  </si>
  <si>
    <t>612335211.1</t>
  </si>
  <si>
    <t>Cementová hladká omítka malých ploch do 0,09 m2 na stěnách vnější</t>
  </si>
  <si>
    <t>1356610503</t>
  </si>
  <si>
    <t>" zazdívky po vyborání potrubí "     7+1</t>
  </si>
  <si>
    <t>205</t>
  </si>
  <si>
    <t>978015391</t>
  </si>
  <si>
    <t>Otlučení (osekání) vnější vápenné nebo vápenocementové omítky stupně členitosti 1 a 2 v rozsahu přes 80 do 100 %</t>
  </si>
  <si>
    <t>1199069407</t>
  </si>
  <si>
    <t>https://podminky.urs.cz/item/CS_URS_2024_01/978015391</t>
  </si>
  <si>
    <t>206</t>
  </si>
  <si>
    <t>978015391-1</t>
  </si>
  <si>
    <t>Otlučení (osekání) vnější vápenné nebo vápenocementové omítky stupně členitosti 1 a 2 v rozsahu přes 80 do 100 % - příplatek podhled</t>
  </si>
  <si>
    <t>1063032310</t>
  </si>
  <si>
    <t>207</t>
  </si>
  <si>
    <t>965042141</t>
  </si>
  <si>
    <t>Bourání podkladů pod dlažby nebo mazanin betonových nebo z litého asfaltu tl do 100 mm pl přes 4 m2</t>
  </si>
  <si>
    <t>1905352917</t>
  </si>
  <si>
    <t>https://podminky.urs.cz/item/CS_URS_2024_01/965042141</t>
  </si>
  <si>
    <t>208</t>
  </si>
  <si>
    <t>965045113</t>
  </si>
  <si>
    <t>Bourání potěrů cementových nebo pískocementových tl do 50 mm pl přes 4 m2</t>
  </si>
  <si>
    <t>-700124467</t>
  </si>
  <si>
    <t>https://podminky.urs.cz/item/CS_URS_2024_01/965045113</t>
  </si>
  <si>
    <t>209</t>
  </si>
  <si>
    <t>96504511-21</t>
  </si>
  <si>
    <t>Bourání potěrů cementových nebo pískocementových tl do 30 mm pl přes 4 m2</t>
  </si>
  <si>
    <t>1690911316</t>
  </si>
  <si>
    <t>" vybourání stáv. ochran HI na stropě kolektoru "     IZOLACEstrop</t>
  </si>
  <si>
    <t>210</t>
  </si>
  <si>
    <t>978022151</t>
  </si>
  <si>
    <t>Otlučení (osekání) omítek stěn a stropů kanálů v do 1,4 m</t>
  </si>
  <si>
    <t>785458618</t>
  </si>
  <si>
    <t>https://podminky.urs.cz/item/CS_URS_2024_01/978022151</t>
  </si>
  <si>
    <t>997</t>
  </si>
  <si>
    <t>Přesun sutě</t>
  </si>
  <si>
    <t>211</t>
  </si>
  <si>
    <t>997013211</t>
  </si>
  <si>
    <t>Vnitrostaveništní doprava suti a vybouraných hmot pro budovy v do 6 m ručně, vodorovné přemístění do 50 m</t>
  </si>
  <si>
    <t>377638708</t>
  </si>
  <si>
    <t>https://podminky.urs.cz/item/CS_URS_2024_01/997013211</t>
  </si>
  <si>
    <t>212</t>
  </si>
  <si>
    <t>997013219</t>
  </si>
  <si>
    <t>Příplatek k vnitrostaveništní dopravě suti a vybouraných hmot za zvětšenou dopravu suti ZKD 10 m</t>
  </si>
  <si>
    <t>65930129</t>
  </si>
  <si>
    <t>https://podminky.urs.cz/item/CS_URS_2024_01/997013219</t>
  </si>
  <si>
    <t>85,218*5 'Přepočtené koeficientem množství</t>
  </si>
  <si>
    <t>213</t>
  </si>
  <si>
    <t>1512753075</t>
  </si>
  <si>
    <t>214</t>
  </si>
  <si>
    <t>-1655018707</t>
  </si>
  <si>
    <t>85,218*10 'Přepočtené koeficientem množství</t>
  </si>
  <si>
    <t>215</t>
  </si>
  <si>
    <t>-692995332</t>
  </si>
  <si>
    <t>85,18</t>
  </si>
  <si>
    <t>998</t>
  </si>
  <si>
    <t>Přesun hmot</t>
  </si>
  <si>
    <t>216</t>
  </si>
  <si>
    <t>998018005</t>
  </si>
  <si>
    <t>Přesun hmot ruční (bez použití mechanizace)  pro výšku do 6 m, vodorovná vzdálenost do 100 m</t>
  </si>
  <si>
    <t>-1214119169</t>
  </si>
  <si>
    <t>126,746</t>
  </si>
  <si>
    <t>Práce a dodávky PSV</t>
  </si>
  <si>
    <t>711</t>
  </si>
  <si>
    <t>Izolace proti vodě, vlhkosti a plynům</t>
  </si>
  <si>
    <t>217</t>
  </si>
  <si>
    <t>71113181-21</t>
  </si>
  <si>
    <t>Odstranění izolace proti zemní vlhkosti vodorovné dvouvrstvé</t>
  </si>
  <si>
    <t>-267977038</t>
  </si>
  <si>
    <t>" HI na stropě kolektoru "     IZOLACEstrop</t>
  </si>
  <si>
    <t>218</t>
  </si>
  <si>
    <t>71113182-21</t>
  </si>
  <si>
    <t>Odstranění izolace proti zemní vlhkosti svislé dvouvrstvé</t>
  </si>
  <si>
    <t>987143792</t>
  </si>
  <si>
    <t>219</t>
  </si>
  <si>
    <t>997013211.1</t>
  </si>
  <si>
    <t>Vnitrostaveništní doprava suti a vybouraných hmot pro budovy v do 6 m ručně, vodorovné do 50 m</t>
  </si>
  <si>
    <t>1132154517</t>
  </si>
  <si>
    <t>https://podminky.urs.cz/item/CS_URS_2024_01/997013211.1</t>
  </si>
  <si>
    <t>6,134</t>
  </si>
  <si>
    <t>220</t>
  </si>
  <si>
    <t>-1682963921</t>
  </si>
  <si>
    <t>221</t>
  </si>
  <si>
    <t>1221350998</t>
  </si>
  <si>
    <t>6,134*62 'Přepočtené koeficientem množství</t>
  </si>
  <si>
    <t>222</t>
  </si>
  <si>
    <t>997013848</t>
  </si>
  <si>
    <t xml:space="preserve">Poplatek za uložení na skládce (skládkovné) odpadu asfaltového s dehtem </t>
  </si>
  <si>
    <t>1072028599</t>
  </si>
  <si>
    <t>223</t>
  </si>
  <si>
    <t>771111011R</t>
  </si>
  <si>
    <t xml:space="preserve">Vysátí podkladu před pokládkou </t>
  </si>
  <si>
    <t>-554179131</t>
  </si>
  <si>
    <t>632+119,78</t>
  </si>
  <si>
    <t>224</t>
  </si>
  <si>
    <t>711111001</t>
  </si>
  <si>
    <t>Provedení izolace proti zemní vlhkosti vodorovné za studena nátěrem penetračním</t>
  </si>
  <si>
    <t>-1045800670</t>
  </si>
  <si>
    <t>https://podminky.urs.cz/item/CS_URS_2024_01/711111001</t>
  </si>
  <si>
    <t>225</t>
  </si>
  <si>
    <t>11163150</t>
  </si>
  <si>
    <t>lak penetrační asfaltový</t>
  </si>
  <si>
    <t>-325289105</t>
  </si>
  <si>
    <t>Poznámka k položce:
Spotřeba 0,3-0,4kg/m2</t>
  </si>
  <si>
    <t>632*0,00033 'Přepočtené koeficientem množství</t>
  </si>
  <si>
    <t>226</t>
  </si>
  <si>
    <t>711112001</t>
  </si>
  <si>
    <t>Provedení izolace proti zemní vlhkosti svislé za studena nátěrem penetračním</t>
  </si>
  <si>
    <t>915192051</t>
  </si>
  <si>
    <t>https://podminky.urs.cz/item/CS_URS_2024_01/711112001</t>
  </si>
  <si>
    <t>227</t>
  </si>
  <si>
    <t>79035676</t>
  </si>
  <si>
    <t>119,78*0,00034 'Přepočtené koeficientem množství</t>
  </si>
  <si>
    <t>228</t>
  </si>
  <si>
    <t>711141559</t>
  </si>
  <si>
    <t>Provedení izolace proti zemní vlhkosti pásy přitavením vodorovné NAIP</t>
  </si>
  <si>
    <t>1225062783</t>
  </si>
  <si>
    <t>https://podminky.urs.cz/item/CS_URS_2024_01/711141559</t>
  </si>
  <si>
    <t>" HI na stropě kolektoru "     IZOLACEstrop*2</t>
  </si>
  <si>
    <t>229</t>
  </si>
  <si>
    <t>62836110</t>
  </si>
  <si>
    <t>pás asfaltový natavitelný oxidovaný tl 4,0mm s vložkou z hliníkové fólie / hliníkové fólie s textilií, se spalitelnou PE folií nebo jemnozrnným minerálním posypem</t>
  </si>
  <si>
    <t>818738038</t>
  </si>
  <si>
    <t>IZOLACEstrop*1,1655</t>
  </si>
  <si>
    <t>230</t>
  </si>
  <si>
    <t>62855015</t>
  </si>
  <si>
    <t>pás asfaltový natavitelný modifikovaný SBS tl 5,0mm pro dopravní stavby s vložkou ze polyesterové rohože a hrubozrnným břidličným posypem na horním povrchu</t>
  </si>
  <si>
    <t>455720045</t>
  </si>
  <si>
    <t>231</t>
  </si>
  <si>
    <t>711142559</t>
  </si>
  <si>
    <t>Provedení izolace proti zemní vlhkosti pásy přitavením svislé NAIP</t>
  </si>
  <si>
    <t>125933334</t>
  </si>
  <si>
    <t>https://podminky.urs.cz/item/CS_URS_2024_01/711142559</t>
  </si>
  <si>
    <t>" HI na stropě kolektoru "     IZOLACEbok*2</t>
  </si>
  <si>
    <t>232</t>
  </si>
  <si>
    <t>1406710423</t>
  </si>
  <si>
    <t>IZOLACEbok*1,221</t>
  </si>
  <si>
    <t>233</t>
  </si>
  <si>
    <t>49222241</t>
  </si>
  <si>
    <t>234</t>
  </si>
  <si>
    <t>783801203</t>
  </si>
  <si>
    <t>Okartáčování omítek před provedením nátěru</t>
  </si>
  <si>
    <t>-218310637</t>
  </si>
  <si>
    <t>https://podminky.urs.cz/item/CS_URS_2024_01/783801203</t>
  </si>
  <si>
    <t>" plocha celkem "     SIZOL+PIZOL</t>
  </si>
  <si>
    <t>" odpočet ploch - sanace "</t>
  </si>
  <si>
    <t>" sanace typ 1 "     -85,0</t>
  </si>
  <si>
    <t>" sanace typ 2 "     -40,0</t>
  </si>
  <si>
    <t>" sanace typ 3 "     -30,0</t>
  </si>
  <si>
    <t>" sanace typ 3-strop "     -390,0</t>
  </si>
  <si>
    <t>" sanace typ 4 "     -3,0</t>
  </si>
  <si>
    <t>Rozpad figury: SIZOL</t>
  </si>
  <si>
    <t>" výměry změřeny elektronicky "</t>
  </si>
  <si>
    <t>2,68*(329,0+2,86*2)</t>
  </si>
  <si>
    <t>Rozpad figury: PIZOL</t>
  </si>
  <si>
    <t>" výměry měřeny elektronicky "</t>
  </si>
  <si>
    <t>" podhled "     625,0</t>
  </si>
  <si>
    <t>" svislé části stropních žeber "</t>
  </si>
  <si>
    <t>2*0,26*(4,36*2+4,41*30)</t>
  </si>
  <si>
    <t>2*0,26*7,1*8</t>
  </si>
  <si>
    <t>2*0,26*(4,4*5+4,36*30)</t>
  </si>
  <si>
    <t>2*0,26*(4,36*5+4,4*15)</t>
  </si>
  <si>
    <t>2*0,26*(7,06*7+5,25)</t>
  </si>
  <si>
    <t>2*0,26*2,86*3</t>
  </si>
  <si>
    <t>235</t>
  </si>
  <si>
    <t>783801503</t>
  </si>
  <si>
    <t>Omytí omítek tlakovou vodou před provedením nátěru</t>
  </si>
  <si>
    <t>-877286898</t>
  </si>
  <si>
    <t>https://podminky.urs.cz/item/CS_URS_2024_01/783801503</t>
  </si>
  <si>
    <t>" dle potřeby - cca 20% "     PLOCHA1*0,2</t>
  </si>
  <si>
    <t>Rozpad figury: PLOCHA1</t>
  </si>
  <si>
    <t>236</t>
  </si>
  <si>
    <t>783801401</t>
  </si>
  <si>
    <t>Ometení omítek před provedením nátěru</t>
  </si>
  <si>
    <t>-40093003</t>
  </si>
  <si>
    <t>https://podminky.urs.cz/item/CS_URS_2024_01/783801401</t>
  </si>
  <si>
    <t>SIZOL+PIZOL</t>
  </si>
  <si>
    <t>237</t>
  </si>
  <si>
    <t>711112053</t>
  </si>
  <si>
    <t>Provedení izolace proti zemní vlhkosti svislé za studena 2x nátěr krystalickou hydroizolací,  včetně zohlednění pracnosti, rozdmýchání hmoty</t>
  </si>
  <si>
    <t>138363915</t>
  </si>
  <si>
    <t>238</t>
  </si>
  <si>
    <t>24551065.1</t>
  </si>
  <si>
    <t>nátěrová krystalická hmota pro utěsnění beton. povrchů proti tlakové vodě - primární vrstva</t>
  </si>
  <si>
    <t>kg</t>
  </si>
  <si>
    <t>-1764472382</t>
  </si>
  <si>
    <t>Poznámka k položce:
Spotřeba: na dvě vrstvy 1,5 kg/m2</t>
  </si>
  <si>
    <t>SIZOL*0,8</t>
  </si>
  <si>
    <t>239</t>
  </si>
  <si>
    <t>24551075.1</t>
  </si>
  <si>
    <t>nátěrová krystalická hmota pro utěsnění beton. povrchů proti tlakové vodě - druhá vrstva</t>
  </si>
  <si>
    <t>-464673093</t>
  </si>
  <si>
    <t>240</t>
  </si>
  <si>
    <t>711113053.1</t>
  </si>
  <si>
    <t>Provedení izolace proti zemní vlhkosti podhled za studena 2x nátěr krystalickou hydroizolací, včetně zohlednění pracnosti a rozdmýchání hmoty</t>
  </si>
  <si>
    <t>520284478</t>
  </si>
  <si>
    <t>241</t>
  </si>
  <si>
    <t>816900913</t>
  </si>
  <si>
    <t>PIZOL*0,85</t>
  </si>
  <si>
    <t>242</t>
  </si>
  <si>
    <t>1132919741</t>
  </si>
  <si>
    <t>243</t>
  </si>
  <si>
    <t>619991011</t>
  </si>
  <si>
    <t>Zakrytí podlahy např. fólií + demontáž, naložení, vodorovné přemístění, složení, poplatek za litkvidaci</t>
  </si>
  <si>
    <t>1035728865</t>
  </si>
  <si>
    <t>244</t>
  </si>
  <si>
    <t>952230101</t>
  </si>
  <si>
    <t>Oblepení dveří, konzel, zakrytí vedení při prováděných pracech +  demontáž, naložení, vodorovné přemístění, složení, poplatek za likvidaci</t>
  </si>
  <si>
    <t>-1298243284</t>
  </si>
  <si>
    <t>245</t>
  </si>
  <si>
    <t>998711101</t>
  </si>
  <si>
    <t>Přesun hmot tonážní pro izolace proti vodě, vlhkosti a plynům v objektech v do 6 m</t>
  </si>
  <si>
    <t>286285892</t>
  </si>
  <si>
    <t>https://podminky.urs.cz/item/CS_URS_2024_01/998711101</t>
  </si>
  <si>
    <t>246</t>
  </si>
  <si>
    <t>998711181R</t>
  </si>
  <si>
    <t>Příplatek k přesunu hmot tonážní 711 prováděný bez použití mechanizace</t>
  </si>
  <si>
    <t>-877297867</t>
  </si>
  <si>
    <t>247</t>
  </si>
  <si>
    <t>998711192R</t>
  </si>
  <si>
    <t>Příplatek k přesunu hmot tonážní 711 za zvětšený přesun do 100 m</t>
  </si>
  <si>
    <t>-1178938666</t>
  </si>
  <si>
    <t>713</t>
  </si>
  <si>
    <t>Izolace tepelné</t>
  </si>
  <si>
    <t>248</t>
  </si>
  <si>
    <t>713131141</t>
  </si>
  <si>
    <t>Montáž izolace tepelné stěn a základů lepením celoplošně rohoží, pásů, dílců, desek</t>
  </si>
  <si>
    <t>2039585079</t>
  </si>
  <si>
    <t>https://podminky.urs.cz/item/CS_URS_2024_01/713131141</t>
  </si>
  <si>
    <t>" ochrana svislé HI vně kolektoru "</t>
  </si>
  <si>
    <t>" měřeno elektronicky "     0,6*226,0</t>
  </si>
  <si>
    <t>249</t>
  </si>
  <si>
    <t>28376417</t>
  </si>
  <si>
    <t>deska XPS hrana polodrážková a hladký povrch 300kPA tl 50mm</t>
  </si>
  <si>
    <t>-1886000904</t>
  </si>
  <si>
    <t>135,6*1,05 'Přepočtené koeficientem množství</t>
  </si>
  <si>
    <t>250</t>
  </si>
  <si>
    <t>998713101</t>
  </si>
  <si>
    <t>Přesun hmot tonážní pro izolace tepelné v objektech v do 6 m</t>
  </si>
  <si>
    <t>654130715</t>
  </si>
  <si>
    <t>https://podminky.urs.cz/item/CS_URS_2024_01/998713101</t>
  </si>
  <si>
    <t>251</t>
  </si>
  <si>
    <t>998713192</t>
  </si>
  <si>
    <t>Příplatek k přesunu hmot tonážní 713 za zvětšený přesun do 100 m</t>
  </si>
  <si>
    <t>-1306624442</t>
  </si>
  <si>
    <t>https://podminky.urs.cz/item/CS_URS_2024_01/998713192</t>
  </si>
  <si>
    <t>727</t>
  </si>
  <si>
    <t>Zdravotechnika - požární ochrana</t>
  </si>
  <si>
    <t>252</t>
  </si>
  <si>
    <t>72711100-80</t>
  </si>
  <si>
    <t>Protipožární ucpávka stěnou tl 125 mm požární odolnost EI30/DP1</t>
  </si>
  <si>
    <t>-1029241324</t>
  </si>
  <si>
    <t>253</t>
  </si>
  <si>
    <t>72711100-90</t>
  </si>
  <si>
    <t>Protipožární ucpávka stěnou tl 150 mm požární odolnost EI60/DP1</t>
  </si>
  <si>
    <t>1227009255</t>
  </si>
  <si>
    <t>254</t>
  </si>
  <si>
    <t>72711100-91</t>
  </si>
  <si>
    <t>Protipožární ucpávka stěnou tl 300 mm požární odolnost EI60/DP1</t>
  </si>
  <si>
    <t>-944108334</t>
  </si>
  <si>
    <t>255</t>
  </si>
  <si>
    <t>72711101-91</t>
  </si>
  <si>
    <t>Protipožární ucpávka stěnou tl 450 mm požární odolnost EI60/DP1</t>
  </si>
  <si>
    <t>47503164</t>
  </si>
  <si>
    <t>256</t>
  </si>
  <si>
    <t>72711201-91</t>
  </si>
  <si>
    <t>Protipožární ucpávka stropem tl 250 mm požární odolnost EI60/DP1</t>
  </si>
  <si>
    <t>-369069794</t>
  </si>
  <si>
    <t>767</t>
  </si>
  <si>
    <t>Konstrukce zámečnické</t>
  </si>
  <si>
    <t>257</t>
  </si>
  <si>
    <t>642945111.1</t>
  </si>
  <si>
    <t>Osazování protipožárních nebo protiplynových zárubní dveří jednokřídlových do 2,5 m2 dodatečně vč. začištění omítky</t>
  </si>
  <si>
    <t>1508070854</t>
  </si>
  <si>
    <t>" osazení zárubně požárních dveří "</t>
  </si>
  <si>
    <t>" dodávka zárubně v dodávce dveří "</t>
  </si>
  <si>
    <t>258</t>
  </si>
  <si>
    <t>76764011-11</t>
  </si>
  <si>
    <t>Dveře ocel. 700/1970 požární EW30 DP1-C kování těsnění povrchová úprava kompletace dodávka vč. zárubně</t>
  </si>
  <si>
    <t>-1771964619</t>
  </si>
  <si>
    <t>259</t>
  </si>
  <si>
    <t>76764011-13</t>
  </si>
  <si>
    <t>Dveře ocel. 900/1970 požární EW30 DP1-C kování těsnění povrchová úprava kompletace dodávka vč. zárubně</t>
  </si>
  <si>
    <t>1777219830</t>
  </si>
  <si>
    <t>260</t>
  </si>
  <si>
    <t>76764011-15</t>
  </si>
  <si>
    <t>Dveře ocel. 1000/1970 požární EW30 DP1-C kování těsnění povrchová úprava kompletace dodávka vč. zárubně</t>
  </si>
  <si>
    <t>-602735193</t>
  </si>
  <si>
    <t>261</t>
  </si>
  <si>
    <t>76764011-17</t>
  </si>
  <si>
    <t>Dveře ocel. 1100/1970 požární EW30 DP1-C kování těsnění povrchová úprava kompletace dodávka vč. zárubně</t>
  </si>
  <si>
    <t>1493041830</t>
  </si>
  <si>
    <t>262</t>
  </si>
  <si>
    <t>767101201</t>
  </si>
  <si>
    <t>Kování dveří + zámek</t>
  </si>
  <si>
    <t>32595820</t>
  </si>
  <si>
    <t>263</t>
  </si>
  <si>
    <t>767649191</t>
  </si>
  <si>
    <t>Montáž dveří - samozavírače hydraulického</t>
  </si>
  <si>
    <t>-1342001672</t>
  </si>
  <si>
    <t>https://podminky.urs.cz/item/CS_URS_2024_01/767649191</t>
  </si>
  <si>
    <t>264</t>
  </si>
  <si>
    <t>54917250-1</t>
  </si>
  <si>
    <t>samozavírač dveří hydraulický (vhodný do kolektoru)</t>
  </si>
  <si>
    <t>-637377689</t>
  </si>
  <si>
    <t>265</t>
  </si>
  <si>
    <t>998767101</t>
  </si>
  <si>
    <t>Přesun hmot tonážní pro zámečnické konstrukce v objektech v do 6 m</t>
  </si>
  <si>
    <t>1007115065</t>
  </si>
  <si>
    <t>https://podminky.urs.cz/item/CS_URS_2024_01/998767101</t>
  </si>
  <si>
    <t>266</t>
  </si>
  <si>
    <t>998767181R</t>
  </si>
  <si>
    <t>Příplatek k přesunu hmot tonážní 767 prováděný bez použití mechanizace</t>
  </si>
  <si>
    <t>-1761665766</t>
  </si>
  <si>
    <t>267</t>
  </si>
  <si>
    <t>998767192R</t>
  </si>
  <si>
    <t>Příplatek k přesunu hmot tonážní 767 za zvětšený přesun do 100 m</t>
  </si>
  <si>
    <t>1280903692</t>
  </si>
  <si>
    <t>783</t>
  </si>
  <si>
    <t>Dokončovací práce - nátěry</t>
  </si>
  <si>
    <t>268</t>
  </si>
  <si>
    <t>78390686-11</t>
  </si>
  <si>
    <t>Příprava povrchů k nátěrům výztuže - otryskáním, úklid</t>
  </si>
  <si>
    <t>-1036393031</t>
  </si>
  <si>
    <t>" ocel. profily mezi žebry "    20,0</t>
  </si>
  <si>
    <t>269</t>
  </si>
  <si>
    <t>783306809</t>
  </si>
  <si>
    <t>Odstranění nátěru ze zámečnických konstrukcí okartáčováním</t>
  </si>
  <si>
    <t>-1228082313</t>
  </si>
  <si>
    <t>https://podminky.urs.cz/item/CS_URS_2024_01/783306809</t>
  </si>
  <si>
    <t>270</t>
  </si>
  <si>
    <t>783301401</t>
  </si>
  <si>
    <t>Ometení zámečnických konstrukcí</t>
  </si>
  <si>
    <t>373883806</t>
  </si>
  <si>
    <t>https://podminky.urs.cz/item/CS_URS_2024_01/783301401</t>
  </si>
  <si>
    <t>271</t>
  </si>
  <si>
    <t>783334201</t>
  </si>
  <si>
    <t>Základní antikorozní jednonásobný epoxidový nátěr zámečnických konstrukcí</t>
  </si>
  <si>
    <t>-666475895</t>
  </si>
  <si>
    <t>https://podminky.urs.cz/item/CS_URS_2024_01/783334201</t>
  </si>
  <si>
    <t>272</t>
  </si>
  <si>
    <t>783335101</t>
  </si>
  <si>
    <t>Mezinátěr jednonásobný epoxidový mezinátěr zámečnických konstrukcí</t>
  </si>
  <si>
    <t>-292076909</t>
  </si>
  <si>
    <t>https://podminky.urs.cz/item/CS_URS_2024_01/783335101</t>
  </si>
  <si>
    <t>" ocel. profily mezi žebry "    20,0*2</t>
  </si>
  <si>
    <t>273</t>
  </si>
  <si>
    <t>783347101</t>
  </si>
  <si>
    <t>Krycí jednonásobný polyuretanový nátěr zámečnických konstrukcí</t>
  </si>
  <si>
    <t>-1023778499</t>
  </si>
  <si>
    <t>https://podminky.urs.cz/item/CS_URS_2024_01/783347101</t>
  </si>
  <si>
    <t>274</t>
  </si>
  <si>
    <t>652845266</t>
  </si>
  <si>
    <t>" žaluzie "     0,45*(1,1*2+1,09)*3</t>
  </si>
  <si>
    <t>" dveře "     0,82*1,1*2,5</t>
  </si>
  <si>
    <t>275</t>
  </si>
  <si>
    <t>783301303</t>
  </si>
  <si>
    <t>Bezoplachové odrezivění zámečnických konstrukcí</t>
  </si>
  <si>
    <t>35397099</t>
  </si>
  <si>
    <t>https://podminky.urs.cz/item/CS_URS_2024_01/783301303</t>
  </si>
  <si>
    <t>" zámečnické konstrukce objekt VZT "     NATERz*0,5</t>
  </si>
  <si>
    <t>Rozpad figury: NATERz</t>
  </si>
  <si>
    <t>276</t>
  </si>
  <si>
    <t>783301313</t>
  </si>
  <si>
    <t>Odmaštění zámečnických konstrukcí ředidlovým odmašťovačem</t>
  </si>
  <si>
    <t>80219843</t>
  </si>
  <si>
    <t>https://podminky.urs.cz/item/CS_URS_2024_01/783301313</t>
  </si>
  <si>
    <t>277</t>
  </si>
  <si>
    <t>1585769360</t>
  </si>
  <si>
    <t>" zámečnické konstrukce objekt VZT "     NATERz</t>
  </si>
  <si>
    <t>278</t>
  </si>
  <si>
    <t>783314201</t>
  </si>
  <si>
    <t>Základní antikorozní jednonásobný syntetický standardní nátěr zámečnických konstrukcí</t>
  </si>
  <si>
    <t>-1521361279</t>
  </si>
  <si>
    <t>https://podminky.urs.cz/item/CS_URS_2024_01/783314201</t>
  </si>
  <si>
    <t>279</t>
  </si>
  <si>
    <t>783317101</t>
  </si>
  <si>
    <t>Krycí jednonásobný syntetický standardní nátěr zámečnických konstrukcí</t>
  </si>
  <si>
    <t>-700602056</t>
  </si>
  <si>
    <t>https://podminky.urs.cz/item/CS_URS_2024_01/783317101</t>
  </si>
  <si>
    <t>" zámečnické konstrukce objekt VZT "     NATERz*2</t>
  </si>
  <si>
    <t>280</t>
  </si>
  <si>
    <t>783406801</t>
  </si>
  <si>
    <t>Odstranění nátěrů z klempířských konstrukcí obroušením</t>
  </si>
  <si>
    <t>1523510688</t>
  </si>
  <si>
    <t>https://podminky.urs.cz/item/CS_URS_2024_01/783406801</t>
  </si>
  <si>
    <t>" žlab "     3,6*0,28*2</t>
  </si>
  <si>
    <t>" svod "     PI*0,11*1,3</t>
  </si>
  <si>
    <t>" okap  "     3,66*0,33</t>
  </si>
  <si>
    <t>" závětr.lišty "     (3,66+1,73*2)*0,4</t>
  </si>
  <si>
    <t>" krytina  "     3,76*1,73</t>
  </si>
  <si>
    <t>281</t>
  </si>
  <si>
    <t>783401401</t>
  </si>
  <si>
    <t>Ometení klempířských konstrukcí před provedením nátěru</t>
  </si>
  <si>
    <t>536472806</t>
  </si>
  <si>
    <t>https://podminky.urs.cz/item/CS_URS_2024_01/783401401</t>
  </si>
  <si>
    <t>" klempířské konstrukce objekt VZT "     NATERk</t>
  </si>
  <si>
    <t>Rozpad figury: NATERk</t>
  </si>
  <si>
    <t>282</t>
  </si>
  <si>
    <t>783414201</t>
  </si>
  <si>
    <t>Základní antikorozní jednonásobný syntetický nátěr klempířských konstrukcí</t>
  </si>
  <si>
    <t>-213032185</t>
  </si>
  <si>
    <t>https://podminky.urs.cz/item/CS_URS_2024_01/783414201</t>
  </si>
  <si>
    <t>283</t>
  </si>
  <si>
    <t>783417101</t>
  </si>
  <si>
    <t>Krycí jednonásobný syntetický nátěr klempířských konstrukcí</t>
  </si>
  <si>
    <t>1448038893</t>
  </si>
  <si>
    <t>https://podminky.urs.cz/item/CS_URS_2024_01/783417101</t>
  </si>
  <si>
    <t>" klempířské konstrukce objekt VZT "     NATERk*2</t>
  </si>
  <si>
    <t>IZOLACE</t>
  </si>
  <si>
    <t>6,568</t>
  </si>
  <si>
    <t>naterEP</t>
  </si>
  <si>
    <t>1,76</t>
  </si>
  <si>
    <t>VYKOP</t>
  </si>
  <si>
    <t>3,534</t>
  </si>
  <si>
    <t>SO 610.2 - jímka</t>
  </si>
  <si>
    <t xml:space="preserve">    1 - Zemní práce</t>
  </si>
  <si>
    <t xml:space="preserve">    2 - Zakládání</t>
  </si>
  <si>
    <t xml:space="preserve">    4 - Vodorovné konstrukce</t>
  </si>
  <si>
    <t>Zemní práce</t>
  </si>
  <si>
    <t>131213702</t>
  </si>
  <si>
    <t>Hloubení nezapažených jam v nesoudržných horninách třídy těžitelnosti I skupiny 3 ručně</t>
  </si>
  <si>
    <t>1646947886</t>
  </si>
  <si>
    <t>https://podminky.urs.cz/item/CS_URS_2024_01/131213702</t>
  </si>
  <si>
    <t>0,68*3,3*1,575</t>
  </si>
  <si>
    <t>-1816808762</t>
  </si>
  <si>
    <t>" v kolektoru "     VYKOP</t>
  </si>
  <si>
    <t>Rozpad figury: VYKOP</t>
  </si>
  <si>
    <t>2020931991</t>
  </si>
  <si>
    <t>" v kolektoru 300m "     VYKOP*29</t>
  </si>
  <si>
    <t>161111502</t>
  </si>
  <si>
    <t>Svislé přemístění výkopku z horniny třídy těžitelnosti I skupiny 1 až 3 hl výkopu přes 3 do 6 m nošením</t>
  </si>
  <si>
    <t>945033767</t>
  </si>
  <si>
    <t>https://podminky.urs.cz/item/CS_URS_2024_01/161111502</t>
  </si>
  <si>
    <t>701517958</t>
  </si>
  <si>
    <t>" na povrchu "     VYKOP</t>
  </si>
  <si>
    <t>679836158</t>
  </si>
  <si>
    <t>" na povrchu "     VYKOP*4</t>
  </si>
  <si>
    <t>1844598127</t>
  </si>
  <si>
    <t>1372472584</t>
  </si>
  <si>
    <t>-1611349611</t>
  </si>
  <si>
    <t>174342818</t>
  </si>
  <si>
    <t>Zakládání</t>
  </si>
  <si>
    <t>213311141</t>
  </si>
  <si>
    <t>Polštáře zhutněné pod základy ze štěrkopísku tříděného</t>
  </si>
  <si>
    <t>438488086</t>
  </si>
  <si>
    <t>https://podminky.urs.cz/item/CS_URS_2024_01/213311141</t>
  </si>
  <si>
    <t>" pod podlahu "     VYKOP</t>
  </si>
  <si>
    <t>" odpočet vestavěných konstrukcí "</t>
  </si>
  <si>
    <t>" podkladní deska "     -0,1*1,5*1,2</t>
  </si>
  <si>
    <t>" jímka "     -0,58*1,3*1,0</t>
  </si>
  <si>
    <t>Vodorovné konstrukce</t>
  </si>
  <si>
    <t>452311141</t>
  </si>
  <si>
    <t>Podkladní desky z betonu prostého tř. C 16/20 otevřený výkop</t>
  </si>
  <si>
    <t>1532534159</t>
  </si>
  <si>
    <t>https://podminky.urs.cz/item/CS_URS_2024_01/452311141</t>
  </si>
  <si>
    <t>0,1*1,5*1,2</t>
  </si>
  <si>
    <t>631311114</t>
  </si>
  <si>
    <t>Mazanina tl přes 50 do 80 mm z betonu prostého bez zvýšených nároků na prostředí tř. C 16/20</t>
  </si>
  <si>
    <t>1507590525</t>
  </si>
  <si>
    <t>https://podminky.urs.cz/item/CS_URS_2024_01/631311114</t>
  </si>
  <si>
    <t>" podkladní beton "      0,1*3,3*1,575</t>
  </si>
  <si>
    <t>" podlaha "     0,1*(3,3+0,2*2)*(1,575+0,1*2)</t>
  </si>
  <si>
    <t>631319012</t>
  </si>
  <si>
    <t>Příplatek k mazanině tl přes 80 do 120 mm za přehlazení povrchu</t>
  </si>
  <si>
    <t>1798857850</t>
  </si>
  <si>
    <t>https://podminky.urs.cz/item/CS_URS_2024_01/631319012</t>
  </si>
  <si>
    <t>" podkladní beton - pod HI "      0,1*3,3*1,575</t>
  </si>
  <si>
    <t>631319022</t>
  </si>
  <si>
    <t>Příplatek k mazanině tl přes 80 do 120 mm za přehlazení s poprášením cementem</t>
  </si>
  <si>
    <t>1472650465</t>
  </si>
  <si>
    <t>https://podminky.urs.cz/item/CS_URS_2024_01/631319022</t>
  </si>
  <si>
    <t>89420113-11</t>
  </si>
  <si>
    <t>Dno šachet tl nad 200 mm z prostého betonu bez zvýšených nároků na prostředí tř. C 30/37 průsak max. 35mm</t>
  </si>
  <si>
    <t>-1484747046</t>
  </si>
  <si>
    <t>0,2*1,0*1,3</t>
  </si>
  <si>
    <t>894201193</t>
  </si>
  <si>
    <t>Příplatek za tloušťku dna šachet do 200 mm</t>
  </si>
  <si>
    <t>160598166</t>
  </si>
  <si>
    <t>https://podminky.urs.cz/item/CS_URS_2024_01/894201193</t>
  </si>
  <si>
    <t>89420123-11</t>
  </si>
  <si>
    <t>Stěny šachet tl nad 200 mm z prostého betonu bez zvýšených nároků na prostředí tř. C 30/37 průsak max. 35mm</t>
  </si>
  <si>
    <t>-1106841289</t>
  </si>
  <si>
    <t>0,2*0,6*(1,3+0,6)*2</t>
  </si>
  <si>
    <t>894201293</t>
  </si>
  <si>
    <t>Příplatek za tloušťku stěn šachet z betonu prostého do 200 mm</t>
  </si>
  <si>
    <t>1094750507</t>
  </si>
  <si>
    <t>https://podminky.urs.cz/item/CS_URS_2024_01/894201293</t>
  </si>
  <si>
    <t>894502201</t>
  </si>
  <si>
    <t>Bednění stěn šachet pravoúhlých nebo vícehranných oboustranné</t>
  </si>
  <si>
    <t>1350613163</t>
  </si>
  <si>
    <t>https://podminky.urs.cz/item/CS_URS_2024_01/894502201</t>
  </si>
  <si>
    <t>0,8*(1,3+1,0)*2</t>
  </si>
  <si>
    <t>0,6*(0,9+0,6)*2</t>
  </si>
  <si>
    <t>894608211</t>
  </si>
  <si>
    <t>Výztuž šachet ze svařovaných sítí typu Kari</t>
  </si>
  <si>
    <t>1005155153</t>
  </si>
  <si>
    <t>https://podminky.urs.cz/item/CS_URS_2024_01/894608211</t>
  </si>
  <si>
    <t>2*0,92*1,22*0,00444</t>
  </si>
  <si>
    <t>0,72*(1,22+0,92+0,68+0,98)*2*0,00444</t>
  </si>
  <si>
    <t>894608112</t>
  </si>
  <si>
    <t>Výztuž šachet z betonářské oceli 10 505</t>
  </si>
  <si>
    <t>-1723751040</t>
  </si>
  <si>
    <t>https://podminky.urs.cz/item/CS_URS_2024_01/894608112</t>
  </si>
  <si>
    <t>" spojovací trny "</t>
  </si>
  <si>
    <t>0,4*(7+6+6+5)*2*0,00062</t>
  </si>
  <si>
    <t>89910211-31</t>
  </si>
  <si>
    <t>D+M Poklop ocelový 900/600 s rámem s otvorem pro trubku DN50</t>
  </si>
  <si>
    <t>1951689827</t>
  </si>
  <si>
    <t>953334118</t>
  </si>
  <si>
    <t>Bobtnavý pásek do pracovních spar betonových kcí bentonitový 20 x 15 mm</t>
  </si>
  <si>
    <t>-75355979</t>
  </si>
  <si>
    <t>https://podminky.urs.cz/item/CS_URS_2024_01/953334118</t>
  </si>
  <si>
    <t>2*(1,15+0,85)+0,3</t>
  </si>
  <si>
    <t>1774492363</t>
  </si>
  <si>
    <t>" stáv. podlaha - odskok pro napojení HI "</t>
  </si>
  <si>
    <t>0,1*0,2*1,557*2</t>
  </si>
  <si>
    <t>0,1*0,1*3,3*2</t>
  </si>
  <si>
    <t>1404726921</t>
  </si>
  <si>
    <t>(1,557+0,2*2)*2</t>
  </si>
  <si>
    <t>965043341</t>
  </si>
  <si>
    <t>Bourání podkladů pod dlažby betonových s potěrem nebo teracem tl do 100 mm pl přes 4 m2</t>
  </si>
  <si>
    <t>128882279</t>
  </si>
  <si>
    <t>https://podminky.urs.cz/item/CS_URS_2024_01/965043341</t>
  </si>
  <si>
    <t>" stáv. podlaha a podkladní beton "     0,1*3,3*1,557*2</t>
  </si>
  <si>
    <t>977311114</t>
  </si>
  <si>
    <t>Řezání stávajících betonových mazanin nevyztužených hl do 200 mm</t>
  </si>
  <si>
    <t>1502402219</t>
  </si>
  <si>
    <t>https://podminky.urs.cz/item/CS_URS_2024_01/977311114</t>
  </si>
  <si>
    <t>(1,575+3,3)*2</t>
  </si>
  <si>
    <t>386285324</t>
  </si>
  <si>
    <t>240141608</t>
  </si>
  <si>
    <t>2,543*6 'Přepočtené koeficientem množství</t>
  </si>
  <si>
    <t>-482577195</t>
  </si>
  <si>
    <t>-1088570250</t>
  </si>
  <si>
    <t>2,543*10 'Přepočtené koeficientem množství</t>
  </si>
  <si>
    <t>99701363-11</t>
  </si>
  <si>
    <t>Poplatek za uložení na skládce (skládkovné) stavebního odpadu směsného kód 17 09 04 + příměs</t>
  </si>
  <si>
    <t>77549664</t>
  </si>
  <si>
    <t>1076730671</t>
  </si>
  <si>
    <t>10,674</t>
  </si>
  <si>
    <t>-903039747</t>
  </si>
  <si>
    <t>(3,3+0,2*2)*(1,575+0,1*2)</t>
  </si>
  <si>
    <t>217837547</t>
  </si>
  <si>
    <t>6,568*0,00033 'Přepočtené koeficientem množství</t>
  </si>
  <si>
    <t>-1061393661</t>
  </si>
  <si>
    <t>2*IZOLACE</t>
  </si>
  <si>
    <t>Rozpad figury: IZOLACE</t>
  </si>
  <si>
    <t>62853003</t>
  </si>
  <si>
    <t>pás asfaltový natavitelný modifikovaný SBS tl 3,5mm s vložkou ze skleněné tkaniny a spalitelnou PE fólií nebo jemnozrnným minerálním posypem na horním povrchu</t>
  </si>
  <si>
    <t>445986148</t>
  </si>
  <si>
    <t>13,136*1,1655</t>
  </si>
  <si>
    <t>711745567</t>
  </si>
  <si>
    <t>Izolace proti vodě provedení spojů přitavením pásu NAIP 500 mm</t>
  </si>
  <si>
    <t>2028892331</t>
  </si>
  <si>
    <t>https://podminky.urs.cz/item/CS_URS_2024_01/711745567</t>
  </si>
  <si>
    <t>" napojení na stáv. izolaci "</t>
  </si>
  <si>
    <t>2*(1,757+3,7)</t>
  </si>
  <si>
    <t>-974007237</t>
  </si>
  <si>
    <t>10,914*0,63</t>
  </si>
  <si>
    <t>711113117</t>
  </si>
  <si>
    <t>Izolace proti vlhkosti vodorovná za studena těsnicí stěrkou jednosložkovou na bázi cementu</t>
  </si>
  <si>
    <t>-1429526722</t>
  </si>
  <si>
    <t>https://podminky.urs.cz/item/CS_URS_2024_01/711113117</t>
  </si>
  <si>
    <t>" vnitřek jímky "     1,3*1,0</t>
  </si>
  <si>
    <t>711113127</t>
  </si>
  <si>
    <t>Izolace proti vlhkosti svislá za studena těsnicí stěrkou jednosložkovou na bázi cementu</t>
  </si>
  <si>
    <t>-794176471</t>
  </si>
  <si>
    <t>https://podminky.urs.cz/item/CS_URS_2024_01/711113127</t>
  </si>
  <si>
    <t>" vnitřek jímky "     0,6*(0,6+0,9)*2</t>
  </si>
  <si>
    <t>1933652861</t>
  </si>
  <si>
    <t>391853653</t>
  </si>
  <si>
    <t>" poklop "     1,1*0,8*2</t>
  </si>
  <si>
    <t>1005007991</t>
  </si>
  <si>
    <t>Rozpad figury: naterEP</t>
  </si>
  <si>
    <t>783334101</t>
  </si>
  <si>
    <t>Základní jednonásobný epoxidový nátěr zámečnických konstrukcí</t>
  </si>
  <si>
    <t>500647454</t>
  </si>
  <si>
    <t>https://podminky.urs.cz/item/CS_URS_2024_01/783334101</t>
  </si>
  <si>
    <t>naterEP*2</t>
  </si>
  <si>
    <t>-886208175</t>
  </si>
  <si>
    <t>843263655</t>
  </si>
  <si>
    <t>SANACE1</t>
  </si>
  <si>
    <t>SANACE2</t>
  </si>
  <si>
    <t>SANACE3</t>
  </si>
  <si>
    <t>SANACE3s</t>
  </si>
  <si>
    <t>390</t>
  </si>
  <si>
    <t>SANACE4</t>
  </si>
  <si>
    <t>SO 620 - konstrukční řešení</t>
  </si>
  <si>
    <t xml:space="preserve">    981 - Sanace povrchů - tip 1</t>
  </si>
  <si>
    <t xml:space="preserve">    982 - Sanace povrchů - tip 2</t>
  </si>
  <si>
    <t xml:space="preserve">    9831 - Sanace povrchů - tip 3</t>
  </si>
  <si>
    <t xml:space="preserve">    9832 - Sanace povrchů - tip 3 - strop</t>
  </si>
  <si>
    <t xml:space="preserve">    984 - Sanace povrchů - tip 4</t>
  </si>
  <si>
    <t>-1265942584</t>
  </si>
  <si>
    <t>-940532364</t>
  </si>
  <si>
    <t>1061503804</t>
  </si>
  <si>
    <t>981</t>
  </si>
  <si>
    <t>Sanace povrchů - tip 1</t>
  </si>
  <si>
    <t>78380122-11</t>
  </si>
  <si>
    <t>Sanace povrchů - nátěr odstraňovačem cementových povlaků a vápenných výkvětů(v ceně opakování několikrát do úplného odstranění)</t>
  </si>
  <si>
    <t>-1227806014</t>
  </si>
  <si>
    <t>" sanace - typ 1 "     85,0</t>
  </si>
  <si>
    <t>" opakování do úplného vyčištění "     SANACE1*2</t>
  </si>
  <si>
    <t>Rozpad figury: SANACE1</t>
  </si>
  <si>
    <t>78380128</t>
  </si>
  <si>
    <t>Příplatek za stísněné prostory</t>
  </si>
  <si>
    <t>-1766761205</t>
  </si>
  <si>
    <t>985121121R</t>
  </si>
  <si>
    <t>Tryskání degradovaného betonu stěn a rubu kleneb vodou pod tlakem do 300 barů - Omytí sanovaných povrchů</t>
  </si>
  <si>
    <t>27451540</t>
  </si>
  <si>
    <t>985121911</t>
  </si>
  <si>
    <t>Příplatek k tryskání degradovaného betonu za práci ve stísněném prostoru</t>
  </si>
  <si>
    <t>-426454106</t>
  </si>
  <si>
    <t>https://podminky.urs.cz/item/CS_URS_2024_01/985121911</t>
  </si>
  <si>
    <t>985121912</t>
  </si>
  <si>
    <t>Příplatek k tryskání degradovaného betonu za plochu do 10 m2 jednotlivě</t>
  </si>
  <si>
    <t>1141608333</t>
  </si>
  <si>
    <t>https://podminky.urs.cz/item/CS_URS_2024_01/985121912</t>
  </si>
  <si>
    <t>98513131-11</t>
  </si>
  <si>
    <t>Ruční dočištění sanovaných ploch stěn, rubu kleneb a podlah ocelových kartáči</t>
  </si>
  <si>
    <t>1012339794</t>
  </si>
  <si>
    <t>SANACE1*2</t>
  </si>
  <si>
    <t>985139111</t>
  </si>
  <si>
    <t>Příplatek k očištění ploch za práci ve stísněném prostoru</t>
  </si>
  <si>
    <t>-417683024</t>
  </si>
  <si>
    <t>https://podminky.urs.cz/item/CS_URS_2024_01/985139111</t>
  </si>
  <si>
    <t>985139112</t>
  </si>
  <si>
    <t>Příplatek k očištění ploch za plochu do 10 m2 jednotlivě</t>
  </si>
  <si>
    <t>-906945838</t>
  </si>
  <si>
    <t>https://podminky.urs.cz/item/CS_URS_2024_01/985139112</t>
  </si>
  <si>
    <t>98513911-91</t>
  </si>
  <si>
    <t>Příplatek k sanci za opakování celé sanace tip 1jednotlivých sanovaných povrchů do úplného odstranění</t>
  </si>
  <si>
    <t>-1514863379</t>
  </si>
  <si>
    <t>" použít v případě, kdy 2x 100% opakování nestačí k úplnému odstranění "</t>
  </si>
  <si>
    <t>982</t>
  </si>
  <si>
    <t>Sanace povrchů - tip 2</t>
  </si>
  <si>
    <t>985131311</t>
  </si>
  <si>
    <t>Ruční dočištění ploch stěn, rubu kleneb a podlah ocelových kartáči</t>
  </si>
  <si>
    <t>197652595</t>
  </si>
  <si>
    <t>https://podminky.urs.cz/item/CS_URS_2024_01/985131311</t>
  </si>
  <si>
    <t xml:space="preserve">" sanace - typ 2 - degradace do hl. 3mm "     </t>
  </si>
  <si>
    <t>" mechanické očištění "     40,0</t>
  </si>
  <si>
    <t>-1159306261</t>
  </si>
  <si>
    <t>-1958980252</t>
  </si>
  <si>
    <t>985121123</t>
  </si>
  <si>
    <t>Tryskání degradovaného betonu stěn a rubu kleneb vodou pod tlakem přes 1250 do 2500 barů</t>
  </si>
  <si>
    <t>374338326</t>
  </si>
  <si>
    <t>https://podminky.urs.cz/item/CS_URS_2024_01/985121123</t>
  </si>
  <si>
    <t>Rozpad figury: SANACE2</t>
  </si>
  <si>
    <t>-49583185</t>
  </si>
  <si>
    <t>58114296</t>
  </si>
  <si>
    <t>985112111</t>
  </si>
  <si>
    <t>Odsekání degradovaného betonu stěn tl do 10 mm</t>
  </si>
  <si>
    <t>-1212055321</t>
  </si>
  <si>
    <t>https://podminky.urs.cz/item/CS_URS_2024_01/985112111</t>
  </si>
  <si>
    <t>SANACE2*0,5</t>
  </si>
  <si>
    <t>985112192</t>
  </si>
  <si>
    <t>Příplatek k odsekání degradovaného betonu za práci ve stísněném prostoru</t>
  </si>
  <si>
    <t>-929184455</t>
  </si>
  <si>
    <t>https://podminky.urs.cz/item/CS_URS_2024_01/985112192</t>
  </si>
  <si>
    <t>985112193</t>
  </si>
  <si>
    <t>Příplatek k odsekání degradovaného betonu za plochu do 10 m2 jednotlivě</t>
  </si>
  <si>
    <t>779829948</t>
  </si>
  <si>
    <t>https://podminky.urs.cz/item/CS_URS_2024_01/985112193</t>
  </si>
  <si>
    <t>-2127774561</t>
  </si>
  <si>
    <t>98513141-11</t>
  </si>
  <si>
    <t>Vyfoukání ploch stěn, rubu kleneb a podlah stlačeným vzduchem</t>
  </si>
  <si>
    <t>-400158091</t>
  </si>
  <si>
    <t>" vyfoukání "     SANACE2</t>
  </si>
  <si>
    <t>-1805949430</t>
  </si>
  <si>
    <t>-1709976766</t>
  </si>
  <si>
    <t>-1093086119</t>
  </si>
  <si>
    <t>" vlhčení povrchů dle potřeby štětkou nebo tlakovou vodou do 8MPa "</t>
  </si>
  <si>
    <t>98532311-11</t>
  </si>
  <si>
    <t>Spojovací můstek na betonové konstrukce a výztuž tl 1 mm</t>
  </si>
  <si>
    <t>2006656806</t>
  </si>
  <si>
    <t>985323911</t>
  </si>
  <si>
    <t>Příplatek k cenám spojovacího můstku za práci ve stísněném prostoru</t>
  </si>
  <si>
    <t>-436836998</t>
  </si>
  <si>
    <t>https://podminky.urs.cz/item/CS_URS_2024_01/985323911</t>
  </si>
  <si>
    <t>985323912</t>
  </si>
  <si>
    <t>Příplatek k cenám spojovacího můstku za plochu do 10 m2 jednotlivě</t>
  </si>
  <si>
    <t>-586053290</t>
  </si>
  <si>
    <t>https://podminky.urs.cz/item/CS_URS_2024_01/985323912</t>
  </si>
  <si>
    <t>98531211-21</t>
  </si>
  <si>
    <t>Dvousložková malta pro konečné vyhlazení betonových povrchů stěn tl 2 - 3 mm</t>
  </si>
  <si>
    <t>845193102</t>
  </si>
  <si>
    <t>985312191</t>
  </si>
  <si>
    <t>Příplatek ke stěrce pro vyrovnání betonových ploch za práci ve stísněném prostoru</t>
  </si>
  <si>
    <t>-2091187134</t>
  </si>
  <si>
    <t>https://podminky.urs.cz/item/CS_URS_2024_01/985312191</t>
  </si>
  <si>
    <t>985312192</t>
  </si>
  <si>
    <t>Příplatek ke stěrce pro vyrovnání betonových ploch za plochu do 10 m2 jednotlivě</t>
  </si>
  <si>
    <t>-462324762</t>
  </si>
  <si>
    <t>https://podminky.urs.cz/item/CS_URS_2024_01/985312192</t>
  </si>
  <si>
    <t>98532421-11</t>
  </si>
  <si>
    <t>Ochranný nátěr betonu jako sekundýrní ochrana uzavření povrchu a proti pronikání vody</t>
  </si>
  <si>
    <t>1574501928</t>
  </si>
  <si>
    <t>985324911</t>
  </si>
  <si>
    <t>Příplatek k cenám ochranných nátěrů betonu za práci ve stísněném prostoru</t>
  </si>
  <si>
    <t>317933277</t>
  </si>
  <si>
    <t>https://podminky.urs.cz/item/CS_URS_2024_01/985324911</t>
  </si>
  <si>
    <t>985324912</t>
  </si>
  <si>
    <t>Příplatek k cenám ochranných nátěrů betonu za plochu do 10 m2 jednotlivě</t>
  </si>
  <si>
    <t>-147972786</t>
  </si>
  <si>
    <t>https://podminky.urs.cz/item/CS_URS_2024_01/985324912</t>
  </si>
  <si>
    <t>9831</t>
  </si>
  <si>
    <t>Sanace povrchů - tip 3</t>
  </si>
  <si>
    <t>-1093180393</t>
  </si>
  <si>
    <t xml:space="preserve">" sanace - typ 3 - degradace do hl. 5mm "     </t>
  </si>
  <si>
    <t>" mechanické očištění "     30,0</t>
  </si>
  <si>
    <t>-2068220917</t>
  </si>
  <si>
    <t>Rozpad figury: SANACE3</t>
  </si>
  <si>
    <t>-1681548818</t>
  </si>
  <si>
    <t>-616642225</t>
  </si>
  <si>
    <t>-1685810106</t>
  </si>
  <si>
    <t>" do 5mm "     SANACE3*0,5</t>
  </si>
  <si>
    <t>728054455</t>
  </si>
  <si>
    <t>SANACE3*0,5</t>
  </si>
  <si>
    <t>1484745367</t>
  </si>
  <si>
    <t>1553638400</t>
  </si>
  <si>
    <t>-1346071362</t>
  </si>
  <si>
    <t>" vyfoukání "     SANACE3</t>
  </si>
  <si>
    <t>1230315496</t>
  </si>
  <si>
    <t>1540365826</t>
  </si>
  <si>
    <t>Příprava povrchů k nátěrům výztuže - otryskáním</t>
  </si>
  <si>
    <t>908779205</t>
  </si>
  <si>
    <t>" výztuž "     SANACE3*0,15</t>
  </si>
  <si>
    <t>2103092342</t>
  </si>
  <si>
    <t>289801959</t>
  </si>
  <si>
    <t>762162887</t>
  </si>
  <si>
    <t>685740853</t>
  </si>
  <si>
    <t>1401927057</t>
  </si>
  <si>
    <t>1521015951</t>
  </si>
  <si>
    <t>1330697313</t>
  </si>
  <si>
    <t>98531211-41</t>
  </si>
  <si>
    <t>Sanační tixotropní malta s pevností min. 20 MPa s omezeným smršťováním a organických inhibitorů koroze stěn prům. tl. do 5mm</t>
  </si>
  <si>
    <t>-256814263</t>
  </si>
  <si>
    <t>-1951257351</t>
  </si>
  <si>
    <t>-1286357848</t>
  </si>
  <si>
    <t>40157125</t>
  </si>
  <si>
    <t>1455350941</t>
  </si>
  <si>
    <t>2014924855</t>
  </si>
  <si>
    <t>2044657895</t>
  </si>
  <si>
    <t>-417497172</t>
  </si>
  <si>
    <t>-1128196497</t>
  </si>
  <si>
    <t>9832</t>
  </si>
  <si>
    <t>Sanace povrchů - tip 3 - strop</t>
  </si>
  <si>
    <t>985132311</t>
  </si>
  <si>
    <t>Ruční dočištění ploch líce kleneb a podhledů ocelových kartáči</t>
  </si>
  <si>
    <t>-1487805016</t>
  </si>
  <si>
    <t>https://podminky.urs.cz/item/CS_URS_2024_01/985132311</t>
  </si>
  <si>
    <t xml:space="preserve">" sanace - typ 3 stropy - degradace do hl. 5mm "     </t>
  </si>
  <si>
    <t>" mechanické očištění "     390,0</t>
  </si>
  <si>
    <t>-1790236779</t>
  </si>
  <si>
    <t>985121223</t>
  </si>
  <si>
    <t>Tryskání degradovaného betonu líce kleneb vodou pod tlakem přes 1250 do 2500 barů</t>
  </si>
  <si>
    <t>-612143118</t>
  </si>
  <si>
    <t>https://podminky.urs.cz/item/CS_URS_2024_01/985121223</t>
  </si>
  <si>
    <t>Rozpad figury: SANACE3s</t>
  </si>
  <si>
    <t>968520124</t>
  </si>
  <si>
    <t>985112121</t>
  </si>
  <si>
    <t>Odsekání degradovaného betonu líce kleneb a podhledů tl do 10 mm</t>
  </si>
  <si>
    <t>1668087936</t>
  </si>
  <si>
    <t>https://podminky.urs.cz/item/CS_URS_2024_01/985112121</t>
  </si>
  <si>
    <t>" do 5mm "     SANACE3s*0,85*0,5</t>
  </si>
  <si>
    <t>985112122</t>
  </si>
  <si>
    <t>Odsekání degradovaného betonu líce kleneb a podhledů tl přes 10 do 30 mm</t>
  </si>
  <si>
    <t>-339798650</t>
  </si>
  <si>
    <t>https://podminky.urs.cz/item/CS_URS_2024_01/985112122</t>
  </si>
  <si>
    <t>" do 30mm - cca 15% "     SANACE3s*0,15</t>
  </si>
  <si>
    <t>-1509481014</t>
  </si>
  <si>
    <t>SANACE3s*0,85*0,5</t>
  </si>
  <si>
    <t>SANACE3s*0,15</t>
  </si>
  <si>
    <t>509384128</t>
  </si>
  <si>
    <t>-597921265</t>
  </si>
  <si>
    <t>98513241-11</t>
  </si>
  <si>
    <t>Vyfoukání ploch líc kleneb a podhledů stlačeným vzduchem</t>
  </si>
  <si>
    <t>-682439163</t>
  </si>
  <si>
    <t>" vyfoukání "     SANACE3s</t>
  </si>
  <si>
    <t>579109568</t>
  </si>
  <si>
    <t>1470282929</t>
  </si>
  <si>
    <t>" výztuž "     SANACE3s*0,15</t>
  </si>
  <si>
    <t>-143043396</t>
  </si>
  <si>
    <t>-1996895033</t>
  </si>
  <si>
    <t>294383334</t>
  </si>
  <si>
    <t>668143803</t>
  </si>
  <si>
    <t>SANACE3s*0,5</t>
  </si>
  <si>
    <t>611131111</t>
  </si>
  <si>
    <t>Polymercementový spojovací můstek vnitřních stropů nanášený ručně</t>
  </si>
  <si>
    <t>1187536366</t>
  </si>
  <si>
    <t>https://podminky.urs.cz/item/CS_URS_2024_01/611131111</t>
  </si>
  <si>
    <t>" dvě vrstvy " SANACE3s*2</t>
  </si>
  <si>
    <t>714184084</t>
  </si>
  <si>
    <t>-970340489</t>
  </si>
  <si>
    <t>985311113</t>
  </si>
  <si>
    <t>Reprofilace stěn cementovou sanační maltou tl přes 20 do 30 mm</t>
  </si>
  <si>
    <t>-1959751125</t>
  </si>
  <si>
    <t>https://podminky.urs.cz/item/CS_URS_2024_01/985311113</t>
  </si>
  <si>
    <t>985311911</t>
  </si>
  <si>
    <t>Příplatek při reprofilaci sanační maltou za práci ve stísněném prostoru</t>
  </si>
  <si>
    <t>1421074222</t>
  </si>
  <si>
    <t>https://podminky.urs.cz/item/CS_URS_2024_01/985311911</t>
  </si>
  <si>
    <t>985311912</t>
  </si>
  <si>
    <t>Příplatek při reprofilaci sanační maltou za plochu do 10 m2 jednotlivě</t>
  </si>
  <si>
    <t>-366240851</t>
  </si>
  <si>
    <t>https://podminky.urs.cz/item/CS_URS_2024_01/985311912</t>
  </si>
  <si>
    <t>98531212-41</t>
  </si>
  <si>
    <t>Cementová sanační jemnozrnná reprofilační uzavírací malta bez smrštění betonových ploch stropů tl do 5 mm</t>
  </si>
  <si>
    <t>-1113830092</t>
  </si>
  <si>
    <t>219385238</t>
  </si>
  <si>
    <t>-1992328690</t>
  </si>
  <si>
    <t>984</t>
  </si>
  <si>
    <t>Sanace povrchů - tip 4</t>
  </si>
  <si>
    <t>590210867</t>
  </si>
  <si>
    <t xml:space="preserve">" sanace - typ 3 - degradace do hl. 45mm "     </t>
  </si>
  <si>
    <t>" mechanické očištění "     3,0</t>
  </si>
  <si>
    <t>1504158630</t>
  </si>
  <si>
    <t>729814453</t>
  </si>
  <si>
    <t>-1208119878</t>
  </si>
  <si>
    <t>Rozpad figury: SANACE4</t>
  </si>
  <si>
    <t>1902436884</t>
  </si>
  <si>
    <t>67735374</t>
  </si>
  <si>
    <t>985112113</t>
  </si>
  <si>
    <t>Odsekání degradovaného betonu stěn tl přes 30 do 50 mm</t>
  </si>
  <si>
    <t>-1203841681</t>
  </si>
  <si>
    <t>https://podminky.urs.cz/item/CS_URS_2024_01/985112113</t>
  </si>
  <si>
    <t>" do 45mm "     SANACE4</t>
  </si>
  <si>
    <t>-667420363</t>
  </si>
  <si>
    <t>1842811515</t>
  </si>
  <si>
    <t>-1311931880</t>
  </si>
  <si>
    <t>-1625928289</t>
  </si>
  <si>
    <t>" vyfoukání "     SANACE4</t>
  </si>
  <si>
    <t>1284195967</t>
  </si>
  <si>
    <t>-1207988378</t>
  </si>
  <si>
    <t>1606400018</t>
  </si>
  <si>
    <t>" výztuž "     SANACE4</t>
  </si>
  <si>
    <t>1735298043</t>
  </si>
  <si>
    <t>-1424261697</t>
  </si>
  <si>
    <t>-1188294130</t>
  </si>
  <si>
    <t>-1865557717</t>
  </si>
  <si>
    <t>" vlhčení povrchů dle potřeby štětkou nebo tlakovou vodou do 15MPa "</t>
  </si>
  <si>
    <t>-583131245</t>
  </si>
  <si>
    <t>-105163640</t>
  </si>
  <si>
    <t>1426092409</t>
  </si>
  <si>
    <t>985311115</t>
  </si>
  <si>
    <t>Reprofilace stěn cementovou sanační maltou tl přes 40 do 50 mm</t>
  </si>
  <si>
    <t>-1469458881</t>
  </si>
  <si>
    <t>https://podminky.urs.cz/item/CS_URS_2024_01/985311115</t>
  </si>
  <si>
    <t>1341875142</t>
  </si>
  <si>
    <t>-753257537</t>
  </si>
  <si>
    <t>985341221</t>
  </si>
  <si>
    <t>Uhlíkové lamely pro zesílení ŽB stěn tl 1,4 mm modul pružnosti 210 kN/mm2 š 50 mm</t>
  </si>
  <si>
    <t>153191910</t>
  </si>
  <si>
    <t>https://podminky.urs.cz/item/CS_URS_2024_01/985341221</t>
  </si>
  <si>
    <t>" sanace 4 "     6,9*2</t>
  </si>
  <si>
    <t>985341912</t>
  </si>
  <si>
    <t>Příplatek k zesílení ŽB stěn uhlíkovými lamelami za délku do 5 m jednotlivě</t>
  </si>
  <si>
    <t>1652692988</t>
  </si>
  <si>
    <t>https://podminky.urs.cz/item/CS_URS_2024_01/985341912</t>
  </si>
  <si>
    <t>985341911</t>
  </si>
  <si>
    <t>Příplatek k zesílení ŽB stěn uhlíkovými lamelami za práci ve stísněném prostoru</t>
  </si>
  <si>
    <t>1921601728</t>
  </si>
  <si>
    <t>https://podminky.urs.cz/item/CS_URS_2024_01/985341911</t>
  </si>
  <si>
    <t>71352112-11</t>
  </si>
  <si>
    <t>Protipožární obklad deskami 1 vrstva (např. Grenamat) vč. uchycení a zapravení M+D</t>
  </si>
  <si>
    <t>-676115701</t>
  </si>
  <si>
    <t>98531211-43</t>
  </si>
  <si>
    <t>Sanační tixotropní malta s pevností min. 40 MPa s omezeným smršťováním a organických inhibitorů koroze stěn prům. tl. do 3mm</t>
  </si>
  <si>
    <t>-1096836076</t>
  </si>
  <si>
    <t>1372620205</t>
  </si>
  <si>
    <t>452170460</t>
  </si>
  <si>
    <t>830582954</t>
  </si>
  <si>
    <t>852123969</t>
  </si>
  <si>
    <t>-279463480</t>
  </si>
  <si>
    <t>-1952159228</t>
  </si>
  <si>
    <t>-2024233853</t>
  </si>
  <si>
    <t>751338915</t>
  </si>
  <si>
    <t>-1986459204</t>
  </si>
  <si>
    <t>333727890</t>
  </si>
  <si>
    <t>54,383*6 'Přepočtené koeficientem množství</t>
  </si>
  <si>
    <t>-144377800</t>
  </si>
  <si>
    <t>-1914933529</t>
  </si>
  <si>
    <t>54,383*10 'Přepočtené koeficientem množství</t>
  </si>
  <si>
    <t>Poplatek za uložení na skládce (skládkovné) stavebního odpadu směsného kód 17 09 04 s příměsí</t>
  </si>
  <si>
    <t>393934413</t>
  </si>
  <si>
    <t>-1808703083</t>
  </si>
  <si>
    <t>90 - OSTATNÍ NÁKLADY</t>
  </si>
  <si>
    <t>Obrtel M.</t>
  </si>
  <si>
    <t>9 -  Ostatní konstrukce, bourání</t>
  </si>
  <si>
    <t xml:space="preserve"> Ostatní konstrukce, bourání</t>
  </si>
  <si>
    <t>900600002</t>
  </si>
  <si>
    <t>Poplatky a náklady na zařízení staveniště, včetně každodenního uklidu staveniště a okolí jím dotčeným</t>
  </si>
  <si>
    <t>900600004</t>
  </si>
  <si>
    <t>Zřízení a údržba dopr. značení po dobu výstavby, vrácení do pův. stavu</t>
  </si>
  <si>
    <t>641415588</t>
  </si>
  <si>
    <t>900600008.1</t>
  </si>
  <si>
    <t>Geodetické práce před výstavbou - vytyčení stavby</t>
  </si>
  <si>
    <t>526891341</t>
  </si>
  <si>
    <t>900600008.2</t>
  </si>
  <si>
    <t>Geodetické práce před a po výstavbě - zaměření stávajících prvků a jejich zpětné vytyčení</t>
  </si>
  <si>
    <t>884407547</t>
  </si>
  <si>
    <t>" Před zahájením výkopových prací u kolektoru je nutné geodeticky zaměřit "</t>
  </si>
  <si>
    <t>" výšky silničních betonových obrubníků na obou stranách komunikace "</t>
  </si>
  <si>
    <t>" a výšky mříží uličních vpustí "</t>
  </si>
  <si>
    <t>"  pro jejich zpětné výškové osazení po ukončení stavebních prací "</t>
  </si>
  <si>
    <t>900600014</t>
  </si>
  <si>
    <t>Provedení veškerých zkoušek prokazující kvalitu díla např. zkoušky zhutnění</t>
  </si>
  <si>
    <t>" zkoušky zhutnění "</t>
  </si>
  <si>
    <t>" odtrhová zkouška - viz. TZ statika "</t>
  </si>
  <si>
    <t>" a ostatní, pokud nejsou uvedeny jinde "</t>
  </si>
  <si>
    <t>892352120-01</t>
  </si>
  <si>
    <t xml:space="preserve">Zkouška těsnosti kanalizace potrubí DN 150-200  komplet vč. všech prací a dodávek - přípojky uličních vpustí </t>
  </si>
  <si>
    <t>úsek</t>
  </si>
  <si>
    <t>-1451530554</t>
  </si>
  <si>
    <t>952903115</t>
  </si>
  <si>
    <t>Průběžný úklid v průběhu provádění a po skončení prací v kolektoru</t>
  </si>
  <si>
    <t>1576774936</t>
  </si>
  <si>
    <t>"výměra elektronicky"</t>
  </si>
  <si>
    <t>749,32</t>
  </si>
  <si>
    <t>900600013</t>
  </si>
  <si>
    <t>Provedení revize kanalizace TV kamerou 2x, vč. vyhotovení záznamu</t>
  </si>
  <si>
    <t>-314177961</t>
  </si>
  <si>
    <t>9*2</t>
  </si>
  <si>
    <t>900600016</t>
  </si>
  <si>
    <t>Zpracování dokumentace skutečného provedení stavby</t>
  </si>
  <si>
    <t>" viz. TZ statika - předávací dokumentace s fotodokumentací "</t>
  </si>
  <si>
    <t>900600019</t>
  </si>
  <si>
    <t>Zpracování geodet. zaměření DSPS pro GIS a MMB OTS</t>
  </si>
  <si>
    <t>900600020</t>
  </si>
  <si>
    <t>Zaměření rozsahu zásahu do komunikace v programu EZA</t>
  </si>
  <si>
    <t>900600023</t>
  </si>
  <si>
    <t>Uvedení do původního stavu dotčených ploch stavbou</t>
  </si>
  <si>
    <t>900600026</t>
  </si>
  <si>
    <t>Provedení komplex. zkoušek technologie</t>
  </si>
  <si>
    <t>900600027</t>
  </si>
  <si>
    <t xml:space="preserve">Provozní vlivy      </t>
  </si>
  <si>
    <t>900600029</t>
  </si>
  <si>
    <t>Zajištění vytýčení podzemních sítí dotčených stavbou</t>
  </si>
  <si>
    <t>900600032</t>
  </si>
  <si>
    <t>Vícetisky projektové dokumentace pro potřeby dodavatele stavby</t>
  </si>
  <si>
    <t>900600203</t>
  </si>
  <si>
    <t>Provedení pasportizace objektů dotčených stavbou</t>
  </si>
  <si>
    <t>-1609841956</t>
  </si>
  <si>
    <t>"před zahájením stavby provedené soudním znalcem z oboru"</t>
  </si>
  <si>
    <t>"Předání"</t>
  </si>
  <si>
    <t>"2x....v tištěné podobě"</t>
  </si>
  <si>
    <t>"2x....v digitální podobě"</t>
  </si>
  <si>
    <t>900600303</t>
  </si>
  <si>
    <t>Aktualizace  návrhu DZ po dobu stavby vč. projednání</t>
  </si>
  <si>
    <t>597975398</t>
  </si>
  <si>
    <t>900600305</t>
  </si>
  <si>
    <t>Projednání a vyřízení aktualizace vyjádření potřebných k vytýčení sítí</t>
  </si>
  <si>
    <t>900600405</t>
  </si>
  <si>
    <t>Zřízení, odstranění - půlené plastové chráničky pro ochranu optického kabelu, včetně všech souvisejích úkonů</t>
  </si>
  <si>
    <t>bm</t>
  </si>
  <si>
    <t>-857409261</t>
  </si>
  <si>
    <t>73,5</t>
  </si>
  <si>
    <t>90600408</t>
  </si>
  <si>
    <t>Demontáž, montáž - sloupu veřejného osvětlení</t>
  </si>
  <si>
    <t>1595181602</t>
  </si>
  <si>
    <t>V ceně položky:</t>
  </si>
  <si>
    <t>- odpojení od vedení a zaizolování stávajícího vedení</t>
  </si>
  <si>
    <t>- odstranění sloupu VO a betonové batky</t>
  </si>
  <si>
    <t xml:space="preserve">         - sloup ...naložení, vodorovné přemístění, sloužení na meziskládce</t>
  </si>
  <si>
    <t xml:space="preserve">        - vybouraný beton...naložení, vodororné přemístění, složení,</t>
  </si>
  <si>
    <t xml:space="preserve">                                                   paplatk na řízené skládce</t>
  </si>
  <si>
    <t>- osazení sloupu</t>
  </si>
  <si>
    <t xml:space="preserve">         - sloup - naložení, vodorovné přemístění, osazení</t>
  </si>
  <si>
    <t xml:space="preserve">        - zhotovení betonové patky</t>
  </si>
  <si>
    <t>-zapojení sloupu do sítě</t>
  </si>
  <si>
    <t>- vyhotovení revizní zprávy o zapojení VO do sítě</t>
  </si>
  <si>
    <t>a předáno 2x tištěné podobě , 2x v digitální podobě</t>
  </si>
  <si>
    <t>SEZNAM FIGUR</t>
  </si>
  <si>
    <t>Výměra</t>
  </si>
  <si>
    <t xml:space="preserve"> SO 600/ SO 610/ SO 610.1</t>
  </si>
  <si>
    <t>Použití figury:</t>
  </si>
  <si>
    <t>ORNICEzpet</t>
  </si>
  <si>
    <t>XXTRAVNIK</t>
  </si>
  <si>
    <t>yyyORNICE</t>
  </si>
  <si>
    <t>ZASYPstrom</t>
  </si>
  <si>
    <t>PI*(1,0/2)^2*0,6*5*1,1</t>
  </si>
  <si>
    <t xml:space="preserve"> SO 600/ SO 610/ SO 610.2</t>
  </si>
  <si>
    <t xml:space="preserve"> SO 600/ SO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</si>
</sst>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167" fontId="23" fillId="0" borderId="0" xfId="0" applyNumberFormat="1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2101101" TargetMode="External" /><Relationship Id="rId2" Type="http://schemas.openxmlformats.org/officeDocument/2006/relationships/hyperlink" Target="https://podminky.urs.cz/item/CS_URS_2024_01/112101102" TargetMode="External" /><Relationship Id="rId3" Type="http://schemas.openxmlformats.org/officeDocument/2006/relationships/hyperlink" Target="https://podminky.urs.cz/item/CS_URS_2024_01/112251101" TargetMode="External" /><Relationship Id="rId4" Type="http://schemas.openxmlformats.org/officeDocument/2006/relationships/hyperlink" Target="https://podminky.urs.cz/item/CS_URS_2024_01/112251102" TargetMode="External" /><Relationship Id="rId5" Type="http://schemas.openxmlformats.org/officeDocument/2006/relationships/hyperlink" Target="https://podminky.urs.cz/item/CS_URS_2024_01/162201401" TargetMode="External" /><Relationship Id="rId6" Type="http://schemas.openxmlformats.org/officeDocument/2006/relationships/hyperlink" Target="https://podminky.urs.cz/item/CS_URS_2024_01/162201411" TargetMode="External" /><Relationship Id="rId7" Type="http://schemas.openxmlformats.org/officeDocument/2006/relationships/hyperlink" Target="https://podminky.urs.cz/item/CS_URS_2024_01/162201421" TargetMode="External" /><Relationship Id="rId8" Type="http://schemas.openxmlformats.org/officeDocument/2006/relationships/hyperlink" Target="https://podminky.urs.cz/item/CS_URS_2024_01/162201402" TargetMode="External" /><Relationship Id="rId9" Type="http://schemas.openxmlformats.org/officeDocument/2006/relationships/hyperlink" Target="https://podminky.urs.cz/item/CS_URS_2024_01/162201412" TargetMode="External" /><Relationship Id="rId10" Type="http://schemas.openxmlformats.org/officeDocument/2006/relationships/hyperlink" Target="https://podminky.urs.cz/item/CS_URS_2024_01/162201422" TargetMode="External" /><Relationship Id="rId11" Type="http://schemas.openxmlformats.org/officeDocument/2006/relationships/hyperlink" Target="https://podminky.urs.cz/item/CS_URS_2022_01/162301931" TargetMode="External" /><Relationship Id="rId12" Type="http://schemas.openxmlformats.org/officeDocument/2006/relationships/hyperlink" Target="https://podminky.urs.cz/item/CS_URS_2022_01/162301951" TargetMode="External" /><Relationship Id="rId13" Type="http://schemas.openxmlformats.org/officeDocument/2006/relationships/hyperlink" Target="https://podminky.urs.cz/item/CS_URS_2024_01/162301971" TargetMode="External" /><Relationship Id="rId14" Type="http://schemas.openxmlformats.org/officeDocument/2006/relationships/hyperlink" Target="https://podminky.urs.cz/item/CS_URS_2024_01/162301952" TargetMode="External" /><Relationship Id="rId15" Type="http://schemas.openxmlformats.org/officeDocument/2006/relationships/hyperlink" Target="https://podminky.urs.cz/item/CS_URS_2024_01/162301932" TargetMode="External" /><Relationship Id="rId16" Type="http://schemas.openxmlformats.org/officeDocument/2006/relationships/hyperlink" Target="https://podminky.urs.cz/item/CS_URS_2024_01/162301972" TargetMode="External" /><Relationship Id="rId17" Type="http://schemas.openxmlformats.org/officeDocument/2006/relationships/hyperlink" Target="https://podminky.urs.cz/item/CS_URS_2024_01/174211201" TargetMode="External" /><Relationship Id="rId18" Type="http://schemas.openxmlformats.org/officeDocument/2006/relationships/hyperlink" Target="https://podminky.urs.cz/item/CS_URS_2024_01/174211202" TargetMode="External" /><Relationship Id="rId19" Type="http://schemas.openxmlformats.org/officeDocument/2006/relationships/hyperlink" Target="https://podminky.urs.cz/item/CS_URS_2024_01/167111101" TargetMode="External" /><Relationship Id="rId20" Type="http://schemas.openxmlformats.org/officeDocument/2006/relationships/hyperlink" Target="https://podminky.urs.cz/item/CS_URS_2024_01/162211311" TargetMode="External" /><Relationship Id="rId21" Type="http://schemas.openxmlformats.org/officeDocument/2006/relationships/hyperlink" Target="https://podminky.urs.cz/item/CS_URS_2024_01/162211319" TargetMode="External" /><Relationship Id="rId22" Type="http://schemas.openxmlformats.org/officeDocument/2006/relationships/hyperlink" Target="https://podminky.urs.cz/item/CS_URS_2024_01/113202111" TargetMode="External" /><Relationship Id="rId23" Type="http://schemas.openxmlformats.org/officeDocument/2006/relationships/hyperlink" Target="https://podminky.urs.cz/item/CS_URS_2024_01/997221561" TargetMode="External" /><Relationship Id="rId24" Type="http://schemas.openxmlformats.org/officeDocument/2006/relationships/hyperlink" Target="https://podminky.urs.cz/item/CS_URS_2024_01/997221569" TargetMode="External" /><Relationship Id="rId25" Type="http://schemas.openxmlformats.org/officeDocument/2006/relationships/hyperlink" Target="https://podminky.urs.cz/item/CS_URS_2024_01/113106023" TargetMode="External" /><Relationship Id="rId26" Type="http://schemas.openxmlformats.org/officeDocument/2006/relationships/hyperlink" Target="https://podminky.urs.cz/item/CS_URS_2024_01/979051121" TargetMode="External" /><Relationship Id="rId27" Type="http://schemas.openxmlformats.org/officeDocument/2006/relationships/hyperlink" Target="https://podminky.urs.cz/item/CS_URS_2024_01/113107023" TargetMode="External" /><Relationship Id="rId28" Type="http://schemas.openxmlformats.org/officeDocument/2006/relationships/hyperlink" Target="https://podminky.urs.cz/item/CS_URS_2024_01/113107022" TargetMode="External" /><Relationship Id="rId29" Type="http://schemas.openxmlformats.org/officeDocument/2006/relationships/hyperlink" Target="https://podminky.urs.cz/item/CS_URS_2024_01/113106021" TargetMode="External" /><Relationship Id="rId30" Type="http://schemas.openxmlformats.org/officeDocument/2006/relationships/hyperlink" Target="https://podminky.urs.cz/item/CS_URS_2024_01/979051111" TargetMode="External" /><Relationship Id="rId31" Type="http://schemas.openxmlformats.org/officeDocument/2006/relationships/hyperlink" Target="https://podminky.urs.cz/item/CS_URS_2024_01/113107022" TargetMode="External" /><Relationship Id="rId32" Type="http://schemas.openxmlformats.org/officeDocument/2006/relationships/hyperlink" Target="https://podminky.urs.cz/item/CS_URS_2024_01/113107022" TargetMode="External" /><Relationship Id="rId33" Type="http://schemas.openxmlformats.org/officeDocument/2006/relationships/hyperlink" Target="https://podminky.urs.cz/item/CS_URS_2024_01/113107221" TargetMode="External" /><Relationship Id="rId34" Type="http://schemas.openxmlformats.org/officeDocument/2006/relationships/hyperlink" Target="https://podminky.urs.cz/item/CS_URS_2024_01/113107162" TargetMode="External" /><Relationship Id="rId35" Type="http://schemas.openxmlformats.org/officeDocument/2006/relationships/hyperlink" Target="https://podminky.urs.cz/item/CS_URS_2024_01/113107162" TargetMode="External" /><Relationship Id="rId36" Type="http://schemas.openxmlformats.org/officeDocument/2006/relationships/hyperlink" Target="https://podminky.urs.cz/item/CS_URS_2024_01/113107323" TargetMode="External" /><Relationship Id="rId37" Type="http://schemas.openxmlformats.org/officeDocument/2006/relationships/hyperlink" Target="https://podminky.urs.cz/item/CS_URS_2024_01/997221551" TargetMode="External" /><Relationship Id="rId38" Type="http://schemas.openxmlformats.org/officeDocument/2006/relationships/hyperlink" Target="https://podminky.urs.cz/item/CS_URS_2024_01/997221559" TargetMode="External" /><Relationship Id="rId39" Type="http://schemas.openxmlformats.org/officeDocument/2006/relationships/hyperlink" Target="https://podminky.urs.cz/item/CS_URS_2024_01/113107237" TargetMode="External" /><Relationship Id="rId40" Type="http://schemas.openxmlformats.org/officeDocument/2006/relationships/hyperlink" Target="https://podminky.urs.cz/item/CS_URS_2024_01/977312114" TargetMode="External" /><Relationship Id="rId41" Type="http://schemas.openxmlformats.org/officeDocument/2006/relationships/hyperlink" Target="https://podminky.urs.cz/item/CS_URS_2024_01/997221571" TargetMode="External" /><Relationship Id="rId42" Type="http://schemas.openxmlformats.org/officeDocument/2006/relationships/hyperlink" Target="https://podminky.urs.cz/item/CS_URS_2024_01/997221579" TargetMode="External" /><Relationship Id="rId43" Type="http://schemas.openxmlformats.org/officeDocument/2006/relationships/hyperlink" Target="https://podminky.urs.cz/item/CS_URS_2024_01/113154233" TargetMode="External" /><Relationship Id="rId44" Type="http://schemas.openxmlformats.org/officeDocument/2006/relationships/hyperlink" Target="https://podminky.urs.cz/item/CS_URS_2024_01/919735111" TargetMode="External" /><Relationship Id="rId45" Type="http://schemas.openxmlformats.org/officeDocument/2006/relationships/hyperlink" Target="https://podminky.urs.cz/item/CS_URS_2024_01/113107242" TargetMode="External" /><Relationship Id="rId46" Type="http://schemas.openxmlformats.org/officeDocument/2006/relationships/hyperlink" Target="https://podminky.urs.cz/item/CS_URS_2024_01/919735112" TargetMode="External" /><Relationship Id="rId47" Type="http://schemas.openxmlformats.org/officeDocument/2006/relationships/hyperlink" Target="https://podminky.urs.cz/item/CS_URS_2024_01/113107183" TargetMode="External" /><Relationship Id="rId48" Type="http://schemas.openxmlformats.org/officeDocument/2006/relationships/hyperlink" Target="https://podminky.urs.cz/item/CS_URS_2024_01/919735113" TargetMode="External" /><Relationship Id="rId49" Type="http://schemas.openxmlformats.org/officeDocument/2006/relationships/hyperlink" Target="https://podminky.urs.cz/item/CS_URS_2024_01/997221551" TargetMode="External" /><Relationship Id="rId50" Type="http://schemas.openxmlformats.org/officeDocument/2006/relationships/hyperlink" Target="https://podminky.urs.cz/item/CS_URS_2024_01/997221559" TargetMode="External" /><Relationship Id="rId51" Type="http://schemas.openxmlformats.org/officeDocument/2006/relationships/hyperlink" Target="https://podminky.urs.cz/item/CS_URS_2024_01/111301111" TargetMode="External" /><Relationship Id="rId52" Type="http://schemas.openxmlformats.org/officeDocument/2006/relationships/hyperlink" Target="https://podminky.urs.cz/item/CS_URS_2024_01/121151103" TargetMode="External" /><Relationship Id="rId53" Type="http://schemas.openxmlformats.org/officeDocument/2006/relationships/hyperlink" Target="https://podminky.urs.cz/item/CS_URS_2024_01/121151105" TargetMode="External" /><Relationship Id="rId54" Type="http://schemas.openxmlformats.org/officeDocument/2006/relationships/hyperlink" Target="https://podminky.urs.cz/item/CS_URS_2024_01/162751117" TargetMode="External" /><Relationship Id="rId55" Type="http://schemas.openxmlformats.org/officeDocument/2006/relationships/hyperlink" Target="https://podminky.urs.cz/item/CS_URS_2024_01/162751119" TargetMode="External" /><Relationship Id="rId56" Type="http://schemas.openxmlformats.org/officeDocument/2006/relationships/hyperlink" Target="https://podminky.urs.cz/item/CS_URS_2024_01/171251201" TargetMode="External" /><Relationship Id="rId57" Type="http://schemas.openxmlformats.org/officeDocument/2006/relationships/hyperlink" Target="https://podminky.urs.cz/item/CS_URS_2024_01/132251254" TargetMode="External" /><Relationship Id="rId58" Type="http://schemas.openxmlformats.org/officeDocument/2006/relationships/hyperlink" Target="https://podminky.urs.cz/item/CS_URS_2024_01/132254202" TargetMode="External" /><Relationship Id="rId59" Type="http://schemas.openxmlformats.org/officeDocument/2006/relationships/hyperlink" Target="https://podminky.urs.cz/item/CS_URS_2024_01/151101102" TargetMode="External" /><Relationship Id="rId60" Type="http://schemas.openxmlformats.org/officeDocument/2006/relationships/hyperlink" Target="https://podminky.urs.cz/item/CS_URS_2024_01/151101112" TargetMode="External" /><Relationship Id="rId61" Type="http://schemas.openxmlformats.org/officeDocument/2006/relationships/hyperlink" Target="https://podminky.urs.cz/item/CS_URS_2024_01/162251102" TargetMode="External" /><Relationship Id="rId62" Type="http://schemas.openxmlformats.org/officeDocument/2006/relationships/hyperlink" Target="https://podminky.urs.cz/item/CS_URS_2024_01/162751117" TargetMode="External" /><Relationship Id="rId63" Type="http://schemas.openxmlformats.org/officeDocument/2006/relationships/hyperlink" Target="https://podminky.urs.cz/item/CS_URS_2024_01/162751119" TargetMode="External" /><Relationship Id="rId64" Type="http://schemas.openxmlformats.org/officeDocument/2006/relationships/hyperlink" Target="https://podminky.urs.cz/item/CS_URS_2024_01/171251201" TargetMode="External" /><Relationship Id="rId65" Type="http://schemas.openxmlformats.org/officeDocument/2006/relationships/hyperlink" Target="https://podminky.urs.cz/item/CS_URS_2024_01/174151101" TargetMode="External" /><Relationship Id="rId66" Type="http://schemas.openxmlformats.org/officeDocument/2006/relationships/hyperlink" Target="https://podminky.urs.cz/item/CS_URS_2024_01/167151111" TargetMode="External" /><Relationship Id="rId67" Type="http://schemas.openxmlformats.org/officeDocument/2006/relationships/hyperlink" Target="https://podminky.urs.cz/item/CS_URS_2024_01/162251102" TargetMode="External" /><Relationship Id="rId68" Type="http://schemas.openxmlformats.org/officeDocument/2006/relationships/hyperlink" Target="https://podminky.urs.cz/item/CS_URS_2024_01/181351003" TargetMode="External" /><Relationship Id="rId69" Type="http://schemas.openxmlformats.org/officeDocument/2006/relationships/hyperlink" Target="https://podminky.urs.cz/item/CS_URS_2024_01/181351105" TargetMode="External" /><Relationship Id="rId70" Type="http://schemas.openxmlformats.org/officeDocument/2006/relationships/hyperlink" Target="https://podminky.urs.cz/item/CS_URS_2024_01/181351103" TargetMode="External" /><Relationship Id="rId71" Type="http://schemas.openxmlformats.org/officeDocument/2006/relationships/hyperlink" Target="https://podminky.urs.cz/item/CS_URS_2024_01/181111111" TargetMode="External" /><Relationship Id="rId72" Type="http://schemas.openxmlformats.org/officeDocument/2006/relationships/hyperlink" Target="https://podminky.urs.cz/item/CS_URS_2024_01/973048131" TargetMode="External" /><Relationship Id="rId73" Type="http://schemas.openxmlformats.org/officeDocument/2006/relationships/hyperlink" Target="https://podminky.urs.cz/item/CS_URS_2024_01/340237212" TargetMode="External" /><Relationship Id="rId74" Type="http://schemas.openxmlformats.org/officeDocument/2006/relationships/hyperlink" Target="https://podminky.urs.cz/item/CS_URS_2024_01/340238212" TargetMode="External" /><Relationship Id="rId75" Type="http://schemas.openxmlformats.org/officeDocument/2006/relationships/hyperlink" Target="https://podminky.urs.cz/item/CS_URS_2024_01/340239212" TargetMode="External" /><Relationship Id="rId76" Type="http://schemas.openxmlformats.org/officeDocument/2006/relationships/hyperlink" Target="https://podminky.urs.cz/item/CS_URS_2024_01/340231025" TargetMode="External" /><Relationship Id="rId77" Type="http://schemas.openxmlformats.org/officeDocument/2006/relationships/hyperlink" Target="https://podminky.urs.cz/item/CS_URS_2024_01/174111102" TargetMode="External" /><Relationship Id="rId78" Type="http://schemas.openxmlformats.org/officeDocument/2006/relationships/hyperlink" Target="https://podminky.urs.cz/item/CS_URS_2024_01/167111101" TargetMode="External" /><Relationship Id="rId79" Type="http://schemas.openxmlformats.org/officeDocument/2006/relationships/hyperlink" Target="https://podminky.urs.cz/item/CS_URS_2024_01/162211201" TargetMode="External" /><Relationship Id="rId80" Type="http://schemas.openxmlformats.org/officeDocument/2006/relationships/hyperlink" Target="https://podminky.urs.cz/item/CS_URS_2024_01/162211209" TargetMode="External" /><Relationship Id="rId81" Type="http://schemas.openxmlformats.org/officeDocument/2006/relationships/hyperlink" Target="https://podminky.urs.cz/item/CS_URS_2024_01/451541111" TargetMode="External" /><Relationship Id="rId82" Type="http://schemas.openxmlformats.org/officeDocument/2006/relationships/hyperlink" Target="https://podminky.urs.cz/item/CS_URS_2024_01/167151101" TargetMode="External" /><Relationship Id="rId83" Type="http://schemas.openxmlformats.org/officeDocument/2006/relationships/hyperlink" Target="https://podminky.urs.cz/item/CS_URS_2024_01/162251102" TargetMode="External" /><Relationship Id="rId84" Type="http://schemas.openxmlformats.org/officeDocument/2006/relationships/hyperlink" Target="https://podminky.urs.cz/item/CS_URS_2024_01/452111111" TargetMode="External" /><Relationship Id="rId85" Type="http://schemas.openxmlformats.org/officeDocument/2006/relationships/hyperlink" Target="https://podminky.urs.cz/item/CS_URS_2024_01/452112112" TargetMode="External" /><Relationship Id="rId86" Type="http://schemas.openxmlformats.org/officeDocument/2006/relationships/hyperlink" Target="https://podminky.urs.cz/item/CS_URS_2024_01/452311131" TargetMode="External" /><Relationship Id="rId87" Type="http://schemas.openxmlformats.org/officeDocument/2006/relationships/hyperlink" Target="https://podminky.urs.cz/item/CS_URS_2024_01/452313141" TargetMode="External" /><Relationship Id="rId88" Type="http://schemas.openxmlformats.org/officeDocument/2006/relationships/hyperlink" Target="https://podminky.urs.cz/item/CS_URS_2024_01/452353111" TargetMode="External" /><Relationship Id="rId89" Type="http://schemas.openxmlformats.org/officeDocument/2006/relationships/hyperlink" Target="https://podminky.urs.cz/item/CS_URS_2024_01/452353112" TargetMode="External" /><Relationship Id="rId90" Type="http://schemas.openxmlformats.org/officeDocument/2006/relationships/hyperlink" Target="https://podminky.urs.cz/item/CS_URS_2024_01/919732211" TargetMode="External" /><Relationship Id="rId91" Type="http://schemas.openxmlformats.org/officeDocument/2006/relationships/hyperlink" Target="https://podminky.urs.cz/item/CS_URS_2024_01/573211109" TargetMode="External" /><Relationship Id="rId92" Type="http://schemas.openxmlformats.org/officeDocument/2006/relationships/hyperlink" Target="https://podminky.urs.cz/item/CS_URS_2024_01/573111111" TargetMode="External" /><Relationship Id="rId93" Type="http://schemas.openxmlformats.org/officeDocument/2006/relationships/hyperlink" Target="https://podminky.urs.cz/item/CS_URS_2024_01/567132115" TargetMode="External" /><Relationship Id="rId94" Type="http://schemas.openxmlformats.org/officeDocument/2006/relationships/hyperlink" Target="https://podminky.urs.cz/item/CS_URS_2024_01/564851111" TargetMode="External" /><Relationship Id="rId95" Type="http://schemas.openxmlformats.org/officeDocument/2006/relationships/hyperlink" Target="https://podminky.urs.cz/item/CS_URS_2024_01/566901232" TargetMode="External" /><Relationship Id="rId96" Type="http://schemas.openxmlformats.org/officeDocument/2006/relationships/hyperlink" Target="https://podminky.urs.cz/item/CS_URS_2024_01/578901114" TargetMode="External" /><Relationship Id="rId97" Type="http://schemas.openxmlformats.org/officeDocument/2006/relationships/hyperlink" Target="https://podminky.urs.cz/item/CS_URS_2024_01/578132113" TargetMode="External" /><Relationship Id="rId98" Type="http://schemas.openxmlformats.org/officeDocument/2006/relationships/hyperlink" Target="https://podminky.urs.cz/item/CS_URS_2024_01/919732211" TargetMode="External" /><Relationship Id="rId99" Type="http://schemas.openxmlformats.org/officeDocument/2006/relationships/hyperlink" Target="https://podminky.urs.cz/item/CS_URS_2024_01/573211109" TargetMode="External" /><Relationship Id="rId100" Type="http://schemas.openxmlformats.org/officeDocument/2006/relationships/hyperlink" Target="https://podminky.urs.cz/item/CS_URS_2024_01/573111111" TargetMode="External" /><Relationship Id="rId101" Type="http://schemas.openxmlformats.org/officeDocument/2006/relationships/hyperlink" Target="https://podminky.urs.cz/item/CS_URS_2024_01/564851011" TargetMode="External" /><Relationship Id="rId102" Type="http://schemas.openxmlformats.org/officeDocument/2006/relationships/hyperlink" Target="https://podminky.urs.cz/item/CS_URS_2024_01/916131213" TargetMode="External" /><Relationship Id="rId103" Type="http://schemas.openxmlformats.org/officeDocument/2006/relationships/hyperlink" Target="https://podminky.urs.cz/item/CS_URS_2024_01/916231213" TargetMode="External" /><Relationship Id="rId104" Type="http://schemas.openxmlformats.org/officeDocument/2006/relationships/hyperlink" Target="https://podminky.urs.cz/item/CS_URS_2024_01/998223011" TargetMode="External" /><Relationship Id="rId105" Type="http://schemas.openxmlformats.org/officeDocument/2006/relationships/hyperlink" Target="https://podminky.urs.cz/item/CS_URS_2024_01/622131101" TargetMode="External" /><Relationship Id="rId106" Type="http://schemas.openxmlformats.org/officeDocument/2006/relationships/hyperlink" Target="https://podminky.urs.cz/item/CS_URS_2024_01/621131101" TargetMode="External" /><Relationship Id="rId107" Type="http://schemas.openxmlformats.org/officeDocument/2006/relationships/hyperlink" Target="https://podminky.urs.cz/item/CS_URS_2024_01/622321121" TargetMode="External" /><Relationship Id="rId108" Type="http://schemas.openxmlformats.org/officeDocument/2006/relationships/hyperlink" Target="https://podminky.urs.cz/item/CS_URS_2024_01/621321121" TargetMode="External" /><Relationship Id="rId109" Type="http://schemas.openxmlformats.org/officeDocument/2006/relationships/hyperlink" Target="https://podminky.urs.cz/item/CS_URS_2024_01/622521012" TargetMode="External" /><Relationship Id="rId110" Type="http://schemas.openxmlformats.org/officeDocument/2006/relationships/hyperlink" Target="https://podminky.urs.cz/item/CS_URS_2024_01/621521012" TargetMode="External" /><Relationship Id="rId111" Type="http://schemas.openxmlformats.org/officeDocument/2006/relationships/hyperlink" Target="https://podminky.urs.cz/item/CS_URS_2024_01/629991001" TargetMode="External" /><Relationship Id="rId112" Type="http://schemas.openxmlformats.org/officeDocument/2006/relationships/hyperlink" Target="https://podminky.urs.cz/item/CS_URS_2024_01/629991011" TargetMode="External" /><Relationship Id="rId113" Type="http://schemas.openxmlformats.org/officeDocument/2006/relationships/hyperlink" Target="https://podminky.urs.cz/item/CS_URS_2024_01/629999030" TargetMode="External" /><Relationship Id="rId114" Type="http://schemas.openxmlformats.org/officeDocument/2006/relationships/hyperlink" Target="https://podminky.urs.cz/item/CS_URS_2024_01/952901111" TargetMode="External" /><Relationship Id="rId115" Type="http://schemas.openxmlformats.org/officeDocument/2006/relationships/hyperlink" Target="https://podminky.urs.cz/item/CS_URS_2024_01/631311121" TargetMode="External" /><Relationship Id="rId116" Type="http://schemas.openxmlformats.org/officeDocument/2006/relationships/hyperlink" Target="https://podminky.urs.cz/item/CS_URS_2024_01/632451425" TargetMode="External" /><Relationship Id="rId117" Type="http://schemas.openxmlformats.org/officeDocument/2006/relationships/hyperlink" Target="https://podminky.urs.cz/item/CS_URS_2024_01/632451456" TargetMode="External" /><Relationship Id="rId118" Type="http://schemas.openxmlformats.org/officeDocument/2006/relationships/hyperlink" Target="https://podminky.urs.cz/item/CS_URS_2024_01/632451491" TargetMode="External" /><Relationship Id="rId119" Type="http://schemas.openxmlformats.org/officeDocument/2006/relationships/hyperlink" Target="https://podminky.urs.cz/item/CS_URS_2024_01/631319171" TargetMode="External" /><Relationship Id="rId120" Type="http://schemas.openxmlformats.org/officeDocument/2006/relationships/hyperlink" Target="https://podminky.urs.cz/item/CS_URS_2024_01/631361821" TargetMode="External" /><Relationship Id="rId121" Type="http://schemas.openxmlformats.org/officeDocument/2006/relationships/hyperlink" Target="https://podminky.urs.cz/item/CS_URS_2024_01/622131101" TargetMode="External" /><Relationship Id="rId122" Type="http://schemas.openxmlformats.org/officeDocument/2006/relationships/hyperlink" Target="https://podminky.urs.cz/item/CS_URS_2024_01/622321111" TargetMode="External" /><Relationship Id="rId123" Type="http://schemas.openxmlformats.org/officeDocument/2006/relationships/hyperlink" Target="https://podminky.urs.cz/item/CS_URS_2024_01/831312121" TargetMode="External" /><Relationship Id="rId124" Type="http://schemas.openxmlformats.org/officeDocument/2006/relationships/hyperlink" Target="https://podminky.urs.cz/item/CS_URS_2024_01/837312221" TargetMode="External" /><Relationship Id="rId125" Type="http://schemas.openxmlformats.org/officeDocument/2006/relationships/hyperlink" Target="https://podminky.urs.cz/item/CS_URS_2024_01/895941343" TargetMode="External" /><Relationship Id="rId126" Type="http://schemas.openxmlformats.org/officeDocument/2006/relationships/hyperlink" Target="https://podminky.urs.cz/item/CS_URS_2024_01/895941351" TargetMode="External" /><Relationship Id="rId127" Type="http://schemas.openxmlformats.org/officeDocument/2006/relationships/hyperlink" Target="https://podminky.urs.cz/item/CS_URS_2024_01/895941361" TargetMode="External" /><Relationship Id="rId128" Type="http://schemas.openxmlformats.org/officeDocument/2006/relationships/hyperlink" Target="https://podminky.urs.cz/item/CS_URS_2024_01/895941362" TargetMode="External" /><Relationship Id="rId129" Type="http://schemas.openxmlformats.org/officeDocument/2006/relationships/hyperlink" Target="https://podminky.urs.cz/item/CS_URS_2024_01/895941366" TargetMode="External" /><Relationship Id="rId130" Type="http://schemas.openxmlformats.org/officeDocument/2006/relationships/hyperlink" Target="https://podminky.urs.cz/item/CS_URS_2024_01/899204112" TargetMode="External" /><Relationship Id="rId131" Type="http://schemas.openxmlformats.org/officeDocument/2006/relationships/hyperlink" Target="https://podminky.urs.cz/item/CS_URS_2024_01/899623141" TargetMode="External" /><Relationship Id="rId132" Type="http://schemas.openxmlformats.org/officeDocument/2006/relationships/hyperlink" Target="https://podminky.urs.cz/item/CS_URS_2024_01/830311811" TargetMode="External" /><Relationship Id="rId133" Type="http://schemas.openxmlformats.org/officeDocument/2006/relationships/hyperlink" Target="https://podminky.urs.cz/item/CS_URS_2024_01/890411851" TargetMode="External" /><Relationship Id="rId134" Type="http://schemas.openxmlformats.org/officeDocument/2006/relationships/hyperlink" Target="https://podminky.urs.cz/item/CS_URS_2024_01/899203211" TargetMode="External" /><Relationship Id="rId135" Type="http://schemas.openxmlformats.org/officeDocument/2006/relationships/hyperlink" Target="https://podminky.urs.cz/item/CS_URS_2024_01/997013151" TargetMode="External" /><Relationship Id="rId136" Type="http://schemas.openxmlformats.org/officeDocument/2006/relationships/hyperlink" Target="https://podminky.urs.cz/item/CS_URS_2024_01/997013501" TargetMode="External" /><Relationship Id="rId137" Type="http://schemas.openxmlformats.org/officeDocument/2006/relationships/hyperlink" Target="https://podminky.urs.cz/item/CS_URS_2024_01/997013509" TargetMode="External" /><Relationship Id="rId138" Type="http://schemas.openxmlformats.org/officeDocument/2006/relationships/hyperlink" Target="https://podminky.urs.cz/item/CS_URS_2024_01/998275101" TargetMode="External" /><Relationship Id="rId139" Type="http://schemas.openxmlformats.org/officeDocument/2006/relationships/hyperlink" Target="https://podminky.urs.cz/item/CS_URS_2024_01/949111111" TargetMode="External" /><Relationship Id="rId140" Type="http://schemas.openxmlformats.org/officeDocument/2006/relationships/hyperlink" Target="https://podminky.urs.cz/item/CS_URS_2024_01/949111211" TargetMode="External" /><Relationship Id="rId141" Type="http://schemas.openxmlformats.org/officeDocument/2006/relationships/hyperlink" Target="https://podminky.urs.cz/item/CS_URS_2024_01/949111811" TargetMode="External" /><Relationship Id="rId142" Type="http://schemas.openxmlformats.org/officeDocument/2006/relationships/hyperlink" Target="https://podminky.urs.cz/item/CS_URS_2024_01/961055111" TargetMode="External" /><Relationship Id="rId143" Type="http://schemas.openxmlformats.org/officeDocument/2006/relationships/hyperlink" Target="https://podminky.urs.cz/item/CS_URS_2024_01/966079881" TargetMode="External" /><Relationship Id="rId144" Type="http://schemas.openxmlformats.org/officeDocument/2006/relationships/hyperlink" Target="https://podminky.urs.cz/item/CS_URS_2024_01/965043321" TargetMode="External" /><Relationship Id="rId145" Type="http://schemas.openxmlformats.org/officeDocument/2006/relationships/hyperlink" Target="https://podminky.urs.cz/item/CS_URS_2024_01/977311112" TargetMode="External" /><Relationship Id="rId146" Type="http://schemas.openxmlformats.org/officeDocument/2006/relationships/hyperlink" Target="https://podminky.urs.cz/item/CS_URS_2024_01/968072455" TargetMode="External" /><Relationship Id="rId147" Type="http://schemas.openxmlformats.org/officeDocument/2006/relationships/hyperlink" Target="https://podminky.urs.cz/item/CS_URS_2024_01/968072456" TargetMode="External" /><Relationship Id="rId148" Type="http://schemas.openxmlformats.org/officeDocument/2006/relationships/hyperlink" Target="https://podminky.urs.cz/item/CS_URS_2024_01/969031111" TargetMode="External" /><Relationship Id="rId149" Type="http://schemas.openxmlformats.org/officeDocument/2006/relationships/hyperlink" Target="https://podminky.urs.cz/item/CS_URS_2024_01/969031112" TargetMode="External" /><Relationship Id="rId150" Type="http://schemas.openxmlformats.org/officeDocument/2006/relationships/hyperlink" Target="https://podminky.urs.cz/item/CS_URS_2024_01/971052251" TargetMode="External" /><Relationship Id="rId151" Type="http://schemas.openxmlformats.org/officeDocument/2006/relationships/hyperlink" Target="https://podminky.urs.cz/item/CS_URS_2024_01/310235251" TargetMode="External" /><Relationship Id="rId152" Type="http://schemas.openxmlformats.org/officeDocument/2006/relationships/hyperlink" Target="https://podminky.urs.cz/item/CS_URS_2024_01/971052341" TargetMode="External" /><Relationship Id="rId153" Type="http://schemas.openxmlformats.org/officeDocument/2006/relationships/hyperlink" Target="https://podminky.urs.cz/item/CS_URS_2024_01/310236241" TargetMode="External" /><Relationship Id="rId154" Type="http://schemas.openxmlformats.org/officeDocument/2006/relationships/hyperlink" Target="https://podminky.urs.cz/item/CS_URS_2024_01/978015391" TargetMode="External" /><Relationship Id="rId155" Type="http://schemas.openxmlformats.org/officeDocument/2006/relationships/hyperlink" Target="https://podminky.urs.cz/item/CS_URS_2024_01/965042141" TargetMode="External" /><Relationship Id="rId156" Type="http://schemas.openxmlformats.org/officeDocument/2006/relationships/hyperlink" Target="https://podminky.urs.cz/item/CS_URS_2024_01/965045113" TargetMode="External" /><Relationship Id="rId157" Type="http://schemas.openxmlformats.org/officeDocument/2006/relationships/hyperlink" Target="https://podminky.urs.cz/item/CS_URS_2024_01/978022151" TargetMode="External" /><Relationship Id="rId158" Type="http://schemas.openxmlformats.org/officeDocument/2006/relationships/hyperlink" Target="https://podminky.urs.cz/item/CS_URS_2024_01/997013211" TargetMode="External" /><Relationship Id="rId159" Type="http://schemas.openxmlformats.org/officeDocument/2006/relationships/hyperlink" Target="https://podminky.urs.cz/item/CS_URS_2024_01/997013219" TargetMode="External" /><Relationship Id="rId160" Type="http://schemas.openxmlformats.org/officeDocument/2006/relationships/hyperlink" Target="https://podminky.urs.cz/item/CS_URS_2024_01/997013501" TargetMode="External" /><Relationship Id="rId161" Type="http://schemas.openxmlformats.org/officeDocument/2006/relationships/hyperlink" Target="https://podminky.urs.cz/item/CS_URS_2024_01/997013509" TargetMode="External" /><Relationship Id="rId162" Type="http://schemas.openxmlformats.org/officeDocument/2006/relationships/hyperlink" Target="https://podminky.urs.cz/item/CS_URS_2024_01/997013211.1" TargetMode="External" /><Relationship Id="rId163" Type="http://schemas.openxmlformats.org/officeDocument/2006/relationships/hyperlink" Target="https://podminky.urs.cz/item/CS_URS_2024_01/997013501" TargetMode="External" /><Relationship Id="rId164" Type="http://schemas.openxmlformats.org/officeDocument/2006/relationships/hyperlink" Target="https://podminky.urs.cz/item/CS_URS_2024_01/997013509" TargetMode="External" /><Relationship Id="rId165" Type="http://schemas.openxmlformats.org/officeDocument/2006/relationships/hyperlink" Target="https://podminky.urs.cz/item/CS_URS_2024_01/711111001" TargetMode="External" /><Relationship Id="rId166" Type="http://schemas.openxmlformats.org/officeDocument/2006/relationships/hyperlink" Target="https://podminky.urs.cz/item/CS_URS_2024_01/711112001" TargetMode="External" /><Relationship Id="rId167" Type="http://schemas.openxmlformats.org/officeDocument/2006/relationships/hyperlink" Target="https://podminky.urs.cz/item/CS_URS_2024_01/711141559" TargetMode="External" /><Relationship Id="rId168" Type="http://schemas.openxmlformats.org/officeDocument/2006/relationships/hyperlink" Target="https://podminky.urs.cz/item/CS_URS_2024_01/711142559" TargetMode="External" /><Relationship Id="rId169" Type="http://schemas.openxmlformats.org/officeDocument/2006/relationships/hyperlink" Target="https://podminky.urs.cz/item/CS_URS_2024_01/783801203" TargetMode="External" /><Relationship Id="rId170" Type="http://schemas.openxmlformats.org/officeDocument/2006/relationships/hyperlink" Target="https://podminky.urs.cz/item/CS_URS_2024_01/783801503" TargetMode="External" /><Relationship Id="rId171" Type="http://schemas.openxmlformats.org/officeDocument/2006/relationships/hyperlink" Target="https://podminky.urs.cz/item/CS_URS_2024_01/783801401" TargetMode="External" /><Relationship Id="rId172" Type="http://schemas.openxmlformats.org/officeDocument/2006/relationships/hyperlink" Target="https://podminky.urs.cz/item/CS_URS_2024_01/998711101" TargetMode="External" /><Relationship Id="rId173" Type="http://schemas.openxmlformats.org/officeDocument/2006/relationships/hyperlink" Target="https://podminky.urs.cz/item/CS_URS_2024_01/713131141" TargetMode="External" /><Relationship Id="rId174" Type="http://schemas.openxmlformats.org/officeDocument/2006/relationships/hyperlink" Target="https://podminky.urs.cz/item/CS_URS_2024_01/998713101" TargetMode="External" /><Relationship Id="rId175" Type="http://schemas.openxmlformats.org/officeDocument/2006/relationships/hyperlink" Target="https://podminky.urs.cz/item/CS_URS_2024_01/998713192" TargetMode="External" /><Relationship Id="rId176" Type="http://schemas.openxmlformats.org/officeDocument/2006/relationships/hyperlink" Target="https://podminky.urs.cz/item/CS_URS_2024_01/767649191" TargetMode="External" /><Relationship Id="rId177" Type="http://schemas.openxmlformats.org/officeDocument/2006/relationships/hyperlink" Target="https://podminky.urs.cz/item/CS_URS_2024_01/998767101" TargetMode="External" /><Relationship Id="rId178" Type="http://schemas.openxmlformats.org/officeDocument/2006/relationships/hyperlink" Target="https://podminky.urs.cz/item/CS_URS_2024_01/783306809" TargetMode="External" /><Relationship Id="rId179" Type="http://schemas.openxmlformats.org/officeDocument/2006/relationships/hyperlink" Target="https://podminky.urs.cz/item/CS_URS_2024_01/783301401" TargetMode="External" /><Relationship Id="rId180" Type="http://schemas.openxmlformats.org/officeDocument/2006/relationships/hyperlink" Target="https://podminky.urs.cz/item/CS_URS_2024_01/783334201" TargetMode="External" /><Relationship Id="rId181" Type="http://schemas.openxmlformats.org/officeDocument/2006/relationships/hyperlink" Target="https://podminky.urs.cz/item/CS_URS_2024_01/783335101" TargetMode="External" /><Relationship Id="rId182" Type="http://schemas.openxmlformats.org/officeDocument/2006/relationships/hyperlink" Target="https://podminky.urs.cz/item/CS_URS_2024_01/783347101" TargetMode="External" /><Relationship Id="rId183" Type="http://schemas.openxmlformats.org/officeDocument/2006/relationships/hyperlink" Target="https://podminky.urs.cz/item/CS_URS_2024_01/783306809" TargetMode="External" /><Relationship Id="rId184" Type="http://schemas.openxmlformats.org/officeDocument/2006/relationships/hyperlink" Target="https://podminky.urs.cz/item/CS_URS_2024_01/783301303" TargetMode="External" /><Relationship Id="rId185" Type="http://schemas.openxmlformats.org/officeDocument/2006/relationships/hyperlink" Target="https://podminky.urs.cz/item/CS_URS_2024_01/783301313" TargetMode="External" /><Relationship Id="rId186" Type="http://schemas.openxmlformats.org/officeDocument/2006/relationships/hyperlink" Target="https://podminky.urs.cz/item/CS_URS_2024_01/783301401" TargetMode="External" /><Relationship Id="rId187" Type="http://schemas.openxmlformats.org/officeDocument/2006/relationships/hyperlink" Target="https://podminky.urs.cz/item/CS_URS_2024_01/783314201" TargetMode="External" /><Relationship Id="rId188" Type="http://schemas.openxmlformats.org/officeDocument/2006/relationships/hyperlink" Target="https://podminky.urs.cz/item/CS_URS_2024_01/783317101" TargetMode="External" /><Relationship Id="rId189" Type="http://schemas.openxmlformats.org/officeDocument/2006/relationships/hyperlink" Target="https://podminky.urs.cz/item/CS_URS_2024_01/783406801" TargetMode="External" /><Relationship Id="rId190" Type="http://schemas.openxmlformats.org/officeDocument/2006/relationships/hyperlink" Target="https://podminky.urs.cz/item/CS_URS_2024_01/783401401" TargetMode="External" /><Relationship Id="rId191" Type="http://schemas.openxmlformats.org/officeDocument/2006/relationships/hyperlink" Target="https://podminky.urs.cz/item/CS_URS_2024_01/783414201" TargetMode="External" /><Relationship Id="rId192" Type="http://schemas.openxmlformats.org/officeDocument/2006/relationships/hyperlink" Target="https://podminky.urs.cz/item/CS_URS_2024_01/783417101" TargetMode="External" /><Relationship Id="rId19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213702" TargetMode="External" /><Relationship Id="rId2" Type="http://schemas.openxmlformats.org/officeDocument/2006/relationships/hyperlink" Target="https://podminky.urs.cz/item/CS_URS_2024_01/162211311" TargetMode="External" /><Relationship Id="rId3" Type="http://schemas.openxmlformats.org/officeDocument/2006/relationships/hyperlink" Target="https://podminky.urs.cz/item/CS_URS_2024_01/162211319" TargetMode="External" /><Relationship Id="rId4" Type="http://schemas.openxmlformats.org/officeDocument/2006/relationships/hyperlink" Target="https://podminky.urs.cz/item/CS_URS_2024_01/161111502" TargetMode="External" /><Relationship Id="rId5" Type="http://schemas.openxmlformats.org/officeDocument/2006/relationships/hyperlink" Target="https://podminky.urs.cz/item/CS_URS_2024_01/162211311" TargetMode="External" /><Relationship Id="rId6" Type="http://schemas.openxmlformats.org/officeDocument/2006/relationships/hyperlink" Target="https://podminky.urs.cz/item/CS_URS_2024_01/162211319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71251201" TargetMode="External" /><Relationship Id="rId10" Type="http://schemas.openxmlformats.org/officeDocument/2006/relationships/hyperlink" Target="https://podminky.urs.cz/item/CS_URS_2024_01/213311141" TargetMode="External" /><Relationship Id="rId11" Type="http://schemas.openxmlformats.org/officeDocument/2006/relationships/hyperlink" Target="https://podminky.urs.cz/item/CS_URS_2024_01/452311141" TargetMode="External" /><Relationship Id="rId12" Type="http://schemas.openxmlformats.org/officeDocument/2006/relationships/hyperlink" Target="https://podminky.urs.cz/item/CS_URS_2024_01/631311114" TargetMode="External" /><Relationship Id="rId13" Type="http://schemas.openxmlformats.org/officeDocument/2006/relationships/hyperlink" Target="https://podminky.urs.cz/item/CS_URS_2024_01/631319012" TargetMode="External" /><Relationship Id="rId14" Type="http://schemas.openxmlformats.org/officeDocument/2006/relationships/hyperlink" Target="https://podminky.urs.cz/item/CS_URS_2024_01/631319022" TargetMode="External" /><Relationship Id="rId15" Type="http://schemas.openxmlformats.org/officeDocument/2006/relationships/hyperlink" Target="https://podminky.urs.cz/item/CS_URS_2024_01/894201193" TargetMode="External" /><Relationship Id="rId16" Type="http://schemas.openxmlformats.org/officeDocument/2006/relationships/hyperlink" Target="https://podminky.urs.cz/item/CS_URS_2024_01/894201293" TargetMode="External" /><Relationship Id="rId17" Type="http://schemas.openxmlformats.org/officeDocument/2006/relationships/hyperlink" Target="https://podminky.urs.cz/item/CS_URS_2024_01/894502201" TargetMode="External" /><Relationship Id="rId18" Type="http://schemas.openxmlformats.org/officeDocument/2006/relationships/hyperlink" Target="https://podminky.urs.cz/item/CS_URS_2024_01/894608211" TargetMode="External" /><Relationship Id="rId19" Type="http://schemas.openxmlformats.org/officeDocument/2006/relationships/hyperlink" Target="https://podminky.urs.cz/item/CS_URS_2024_01/894608112" TargetMode="External" /><Relationship Id="rId20" Type="http://schemas.openxmlformats.org/officeDocument/2006/relationships/hyperlink" Target="https://podminky.urs.cz/item/CS_URS_2024_01/953334118" TargetMode="External" /><Relationship Id="rId21" Type="http://schemas.openxmlformats.org/officeDocument/2006/relationships/hyperlink" Target="https://podminky.urs.cz/item/CS_URS_2024_01/965043321" TargetMode="External" /><Relationship Id="rId22" Type="http://schemas.openxmlformats.org/officeDocument/2006/relationships/hyperlink" Target="https://podminky.urs.cz/item/CS_URS_2024_01/977311112" TargetMode="External" /><Relationship Id="rId23" Type="http://schemas.openxmlformats.org/officeDocument/2006/relationships/hyperlink" Target="https://podminky.urs.cz/item/CS_URS_2024_01/965043341" TargetMode="External" /><Relationship Id="rId24" Type="http://schemas.openxmlformats.org/officeDocument/2006/relationships/hyperlink" Target="https://podminky.urs.cz/item/CS_URS_2024_01/977311114" TargetMode="External" /><Relationship Id="rId25" Type="http://schemas.openxmlformats.org/officeDocument/2006/relationships/hyperlink" Target="https://podminky.urs.cz/item/CS_URS_2024_01/997013211" TargetMode="External" /><Relationship Id="rId26" Type="http://schemas.openxmlformats.org/officeDocument/2006/relationships/hyperlink" Target="https://podminky.urs.cz/item/CS_URS_2024_01/997013219" TargetMode="External" /><Relationship Id="rId27" Type="http://schemas.openxmlformats.org/officeDocument/2006/relationships/hyperlink" Target="https://podminky.urs.cz/item/CS_URS_2024_01/997013501" TargetMode="External" /><Relationship Id="rId28" Type="http://schemas.openxmlformats.org/officeDocument/2006/relationships/hyperlink" Target="https://podminky.urs.cz/item/CS_URS_2024_01/997013509" TargetMode="External" /><Relationship Id="rId29" Type="http://schemas.openxmlformats.org/officeDocument/2006/relationships/hyperlink" Target="https://podminky.urs.cz/item/CS_URS_2024_01/711111001" TargetMode="External" /><Relationship Id="rId30" Type="http://schemas.openxmlformats.org/officeDocument/2006/relationships/hyperlink" Target="https://podminky.urs.cz/item/CS_URS_2024_01/711141559" TargetMode="External" /><Relationship Id="rId31" Type="http://schemas.openxmlformats.org/officeDocument/2006/relationships/hyperlink" Target="https://podminky.urs.cz/item/CS_URS_2024_01/711745567" TargetMode="External" /><Relationship Id="rId32" Type="http://schemas.openxmlformats.org/officeDocument/2006/relationships/hyperlink" Target="https://podminky.urs.cz/item/CS_URS_2024_01/711113117" TargetMode="External" /><Relationship Id="rId33" Type="http://schemas.openxmlformats.org/officeDocument/2006/relationships/hyperlink" Target="https://podminky.urs.cz/item/CS_URS_2024_01/711113127" TargetMode="External" /><Relationship Id="rId34" Type="http://schemas.openxmlformats.org/officeDocument/2006/relationships/hyperlink" Target="https://podminky.urs.cz/item/CS_URS_2024_01/998711101" TargetMode="External" /><Relationship Id="rId35" Type="http://schemas.openxmlformats.org/officeDocument/2006/relationships/hyperlink" Target="https://podminky.urs.cz/item/CS_URS_2024_01/783301303" TargetMode="External" /><Relationship Id="rId36" Type="http://schemas.openxmlformats.org/officeDocument/2006/relationships/hyperlink" Target="https://podminky.urs.cz/item/CS_URS_2024_01/783301313" TargetMode="External" /><Relationship Id="rId37" Type="http://schemas.openxmlformats.org/officeDocument/2006/relationships/hyperlink" Target="https://podminky.urs.cz/item/CS_URS_2024_01/783334101" TargetMode="External" /><Relationship Id="rId38" Type="http://schemas.openxmlformats.org/officeDocument/2006/relationships/hyperlink" Target="https://podminky.urs.cz/item/CS_URS_2024_01/783335101" TargetMode="External" /><Relationship Id="rId39" Type="http://schemas.openxmlformats.org/officeDocument/2006/relationships/hyperlink" Target="https://podminky.urs.cz/item/CS_URS_2024_01/783347101" TargetMode="External" /><Relationship Id="rId4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11111" TargetMode="External" /><Relationship Id="rId2" Type="http://schemas.openxmlformats.org/officeDocument/2006/relationships/hyperlink" Target="https://podminky.urs.cz/item/CS_URS_2024_01/949111211" TargetMode="External" /><Relationship Id="rId3" Type="http://schemas.openxmlformats.org/officeDocument/2006/relationships/hyperlink" Target="https://podminky.urs.cz/item/CS_URS_2024_01/949111811" TargetMode="External" /><Relationship Id="rId4" Type="http://schemas.openxmlformats.org/officeDocument/2006/relationships/hyperlink" Target="https://podminky.urs.cz/item/CS_URS_2024_01/985121911" TargetMode="External" /><Relationship Id="rId5" Type="http://schemas.openxmlformats.org/officeDocument/2006/relationships/hyperlink" Target="https://podminky.urs.cz/item/CS_URS_2024_01/985121912" TargetMode="External" /><Relationship Id="rId6" Type="http://schemas.openxmlformats.org/officeDocument/2006/relationships/hyperlink" Target="https://podminky.urs.cz/item/CS_URS_2024_01/985139111" TargetMode="External" /><Relationship Id="rId7" Type="http://schemas.openxmlformats.org/officeDocument/2006/relationships/hyperlink" Target="https://podminky.urs.cz/item/CS_URS_2024_01/985139112" TargetMode="External" /><Relationship Id="rId8" Type="http://schemas.openxmlformats.org/officeDocument/2006/relationships/hyperlink" Target="https://podminky.urs.cz/item/CS_URS_2024_01/985131311" TargetMode="External" /><Relationship Id="rId9" Type="http://schemas.openxmlformats.org/officeDocument/2006/relationships/hyperlink" Target="https://podminky.urs.cz/item/CS_URS_2024_01/985139111" TargetMode="External" /><Relationship Id="rId10" Type="http://schemas.openxmlformats.org/officeDocument/2006/relationships/hyperlink" Target="https://podminky.urs.cz/item/CS_URS_2024_01/985139112" TargetMode="External" /><Relationship Id="rId11" Type="http://schemas.openxmlformats.org/officeDocument/2006/relationships/hyperlink" Target="https://podminky.urs.cz/item/CS_URS_2024_01/985121123" TargetMode="External" /><Relationship Id="rId12" Type="http://schemas.openxmlformats.org/officeDocument/2006/relationships/hyperlink" Target="https://podminky.urs.cz/item/CS_URS_2024_01/985121911" TargetMode="External" /><Relationship Id="rId13" Type="http://schemas.openxmlformats.org/officeDocument/2006/relationships/hyperlink" Target="https://podminky.urs.cz/item/CS_URS_2024_01/985121912" TargetMode="External" /><Relationship Id="rId14" Type="http://schemas.openxmlformats.org/officeDocument/2006/relationships/hyperlink" Target="https://podminky.urs.cz/item/CS_URS_2024_01/985112111" TargetMode="External" /><Relationship Id="rId15" Type="http://schemas.openxmlformats.org/officeDocument/2006/relationships/hyperlink" Target="https://podminky.urs.cz/item/CS_URS_2024_01/985112192" TargetMode="External" /><Relationship Id="rId16" Type="http://schemas.openxmlformats.org/officeDocument/2006/relationships/hyperlink" Target="https://podminky.urs.cz/item/CS_URS_2024_01/985112193" TargetMode="External" /><Relationship Id="rId17" Type="http://schemas.openxmlformats.org/officeDocument/2006/relationships/hyperlink" Target="https://podminky.urs.cz/item/CS_URS_2024_01/783801401" TargetMode="External" /><Relationship Id="rId18" Type="http://schemas.openxmlformats.org/officeDocument/2006/relationships/hyperlink" Target="https://podminky.urs.cz/item/CS_URS_2024_01/985139111" TargetMode="External" /><Relationship Id="rId19" Type="http://schemas.openxmlformats.org/officeDocument/2006/relationships/hyperlink" Target="https://podminky.urs.cz/item/CS_URS_2024_01/985139112" TargetMode="External" /><Relationship Id="rId20" Type="http://schemas.openxmlformats.org/officeDocument/2006/relationships/hyperlink" Target="https://podminky.urs.cz/item/CS_URS_2024_01/783801503" TargetMode="External" /><Relationship Id="rId21" Type="http://schemas.openxmlformats.org/officeDocument/2006/relationships/hyperlink" Target="https://podminky.urs.cz/item/CS_URS_2024_01/985323911" TargetMode="External" /><Relationship Id="rId22" Type="http://schemas.openxmlformats.org/officeDocument/2006/relationships/hyperlink" Target="https://podminky.urs.cz/item/CS_URS_2024_01/985323912" TargetMode="External" /><Relationship Id="rId23" Type="http://schemas.openxmlformats.org/officeDocument/2006/relationships/hyperlink" Target="https://podminky.urs.cz/item/CS_URS_2024_01/985312191" TargetMode="External" /><Relationship Id="rId24" Type="http://schemas.openxmlformats.org/officeDocument/2006/relationships/hyperlink" Target="https://podminky.urs.cz/item/CS_URS_2024_01/985312192" TargetMode="External" /><Relationship Id="rId25" Type="http://schemas.openxmlformats.org/officeDocument/2006/relationships/hyperlink" Target="https://podminky.urs.cz/item/CS_URS_2024_01/985324911" TargetMode="External" /><Relationship Id="rId26" Type="http://schemas.openxmlformats.org/officeDocument/2006/relationships/hyperlink" Target="https://podminky.urs.cz/item/CS_URS_2024_01/985324912" TargetMode="External" /><Relationship Id="rId27" Type="http://schemas.openxmlformats.org/officeDocument/2006/relationships/hyperlink" Target="https://podminky.urs.cz/item/CS_URS_2024_01/985131311" TargetMode="External" /><Relationship Id="rId28" Type="http://schemas.openxmlformats.org/officeDocument/2006/relationships/hyperlink" Target="https://podminky.urs.cz/item/CS_URS_2024_01/985121123" TargetMode="External" /><Relationship Id="rId29" Type="http://schemas.openxmlformats.org/officeDocument/2006/relationships/hyperlink" Target="https://podminky.urs.cz/item/CS_URS_2024_01/985121911" TargetMode="External" /><Relationship Id="rId30" Type="http://schemas.openxmlformats.org/officeDocument/2006/relationships/hyperlink" Target="https://podminky.urs.cz/item/CS_URS_2024_01/985121912" TargetMode="External" /><Relationship Id="rId31" Type="http://schemas.openxmlformats.org/officeDocument/2006/relationships/hyperlink" Target="https://podminky.urs.cz/item/CS_URS_2024_01/985112111" TargetMode="External" /><Relationship Id="rId32" Type="http://schemas.openxmlformats.org/officeDocument/2006/relationships/hyperlink" Target="https://podminky.urs.cz/item/CS_URS_2024_01/985112192" TargetMode="External" /><Relationship Id="rId33" Type="http://schemas.openxmlformats.org/officeDocument/2006/relationships/hyperlink" Target="https://podminky.urs.cz/item/CS_URS_2024_01/985112193" TargetMode="External" /><Relationship Id="rId34" Type="http://schemas.openxmlformats.org/officeDocument/2006/relationships/hyperlink" Target="https://podminky.urs.cz/item/CS_URS_2024_01/783801401" TargetMode="External" /><Relationship Id="rId35" Type="http://schemas.openxmlformats.org/officeDocument/2006/relationships/hyperlink" Target="https://podminky.urs.cz/item/CS_URS_2024_01/985139111" TargetMode="External" /><Relationship Id="rId36" Type="http://schemas.openxmlformats.org/officeDocument/2006/relationships/hyperlink" Target="https://podminky.urs.cz/item/CS_URS_2024_01/985139112" TargetMode="External" /><Relationship Id="rId37" Type="http://schemas.openxmlformats.org/officeDocument/2006/relationships/hyperlink" Target="https://podminky.urs.cz/item/CS_URS_2024_01/783306809" TargetMode="External" /><Relationship Id="rId38" Type="http://schemas.openxmlformats.org/officeDocument/2006/relationships/hyperlink" Target="https://podminky.urs.cz/item/CS_URS_2024_01/783301401" TargetMode="External" /><Relationship Id="rId39" Type="http://schemas.openxmlformats.org/officeDocument/2006/relationships/hyperlink" Target="https://podminky.urs.cz/item/CS_URS_2024_01/783334201" TargetMode="External" /><Relationship Id="rId40" Type="http://schemas.openxmlformats.org/officeDocument/2006/relationships/hyperlink" Target="https://podminky.urs.cz/item/CS_URS_2024_01/783801503" TargetMode="External" /><Relationship Id="rId41" Type="http://schemas.openxmlformats.org/officeDocument/2006/relationships/hyperlink" Target="https://podminky.urs.cz/item/CS_URS_2024_01/985323911" TargetMode="External" /><Relationship Id="rId42" Type="http://schemas.openxmlformats.org/officeDocument/2006/relationships/hyperlink" Target="https://podminky.urs.cz/item/CS_URS_2024_01/985323912" TargetMode="External" /><Relationship Id="rId43" Type="http://schemas.openxmlformats.org/officeDocument/2006/relationships/hyperlink" Target="https://podminky.urs.cz/item/CS_URS_2024_01/985312191" TargetMode="External" /><Relationship Id="rId44" Type="http://schemas.openxmlformats.org/officeDocument/2006/relationships/hyperlink" Target="https://podminky.urs.cz/item/CS_URS_2024_01/985312192" TargetMode="External" /><Relationship Id="rId45" Type="http://schemas.openxmlformats.org/officeDocument/2006/relationships/hyperlink" Target="https://podminky.urs.cz/item/CS_URS_2024_01/985312191" TargetMode="External" /><Relationship Id="rId46" Type="http://schemas.openxmlformats.org/officeDocument/2006/relationships/hyperlink" Target="https://podminky.urs.cz/item/CS_URS_2024_01/985312192" TargetMode="External" /><Relationship Id="rId47" Type="http://schemas.openxmlformats.org/officeDocument/2006/relationships/hyperlink" Target="https://podminky.urs.cz/item/CS_URS_2024_01/985324911" TargetMode="External" /><Relationship Id="rId48" Type="http://schemas.openxmlformats.org/officeDocument/2006/relationships/hyperlink" Target="https://podminky.urs.cz/item/CS_URS_2024_01/985324912" TargetMode="External" /><Relationship Id="rId49" Type="http://schemas.openxmlformats.org/officeDocument/2006/relationships/hyperlink" Target="https://podminky.urs.cz/item/CS_URS_2024_01/985132311" TargetMode="External" /><Relationship Id="rId50" Type="http://schemas.openxmlformats.org/officeDocument/2006/relationships/hyperlink" Target="https://podminky.urs.cz/item/CS_URS_2024_01/985139111" TargetMode="External" /><Relationship Id="rId51" Type="http://schemas.openxmlformats.org/officeDocument/2006/relationships/hyperlink" Target="https://podminky.urs.cz/item/CS_URS_2024_01/985121223" TargetMode="External" /><Relationship Id="rId52" Type="http://schemas.openxmlformats.org/officeDocument/2006/relationships/hyperlink" Target="https://podminky.urs.cz/item/CS_URS_2024_01/985121911" TargetMode="External" /><Relationship Id="rId53" Type="http://schemas.openxmlformats.org/officeDocument/2006/relationships/hyperlink" Target="https://podminky.urs.cz/item/CS_URS_2024_01/985112121" TargetMode="External" /><Relationship Id="rId54" Type="http://schemas.openxmlformats.org/officeDocument/2006/relationships/hyperlink" Target="https://podminky.urs.cz/item/CS_URS_2024_01/985112122" TargetMode="External" /><Relationship Id="rId55" Type="http://schemas.openxmlformats.org/officeDocument/2006/relationships/hyperlink" Target="https://podminky.urs.cz/item/CS_URS_2024_01/985112192" TargetMode="External" /><Relationship Id="rId56" Type="http://schemas.openxmlformats.org/officeDocument/2006/relationships/hyperlink" Target="https://podminky.urs.cz/item/CS_URS_2024_01/985112193" TargetMode="External" /><Relationship Id="rId57" Type="http://schemas.openxmlformats.org/officeDocument/2006/relationships/hyperlink" Target="https://podminky.urs.cz/item/CS_URS_2024_01/783801401" TargetMode="External" /><Relationship Id="rId58" Type="http://schemas.openxmlformats.org/officeDocument/2006/relationships/hyperlink" Target="https://podminky.urs.cz/item/CS_URS_2024_01/985139111" TargetMode="External" /><Relationship Id="rId59" Type="http://schemas.openxmlformats.org/officeDocument/2006/relationships/hyperlink" Target="https://podminky.urs.cz/item/CS_URS_2024_01/783306809" TargetMode="External" /><Relationship Id="rId60" Type="http://schemas.openxmlformats.org/officeDocument/2006/relationships/hyperlink" Target="https://podminky.urs.cz/item/CS_URS_2024_01/783301401" TargetMode="External" /><Relationship Id="rId61" Type="http://schemas.openxmlformats.org/officeDocument/2006/relationships/hyperlink" Target="https://podminky.urs.cz/item/CS_URS_2024_01/783334201" TargetMode="External" /><Relationship Id="rId62" Type="http://schemas.openxmlformats.org/officeDocument/2006/relationships/hyperlink" Target="https://podminky.urs.cz/item/CS_URS_2024_01/783801503" TargetMode="External" /><Relationship Id="rId63" Type="http://schemas.openxmlformats.org/officeDocument/2006/relationships/hyperlink" Target="https://podminky.urs.cz/item/CS_URS_2024_01/611131111" TargetMode="External" /><Relationship Id="rId64" Type="http://schemas.openxmlformats.org/officeDocument/2006/relationships/hyperlink" Target="https://podminky.urs.cz/item/CS_URS_2024_01/985323911" TargetMode="External" /><Relationship Id="rId65" Type="http://schemas.openxmlformats.org/officeDocument/2006/relationships/hyperlink" Target="https://podminky.urs.cz/item/CS_URS_2024_01/985323912" TargetMode="External" /><Relationship Id="rId66" Type="http://schemas.openxmlformats.org/officeDocument/2006/relationships/hyperlink" Target="https://podminky.urs.cz/item/CS_URS_2024_01/985311113" TargetMode="External" /><Relationship Id="rId67" Type="http://schemas.openxmlformats.org/officeDocument/2006/relationships/hyperlink" Target="https://podminky.urs.cz/item/CS_URS_2024_01/985311911" TargetMode="External" /><Relationship Id="rId68" Type="http://schemas.openxmlformats.org/officeDocument/2006/relationships/hyperlink" Target="https://podminky.urs.cz/item/CS_URS_2024_01/985311912" TargetMode="External" /><Relationship Id="rId69" Type="http://schemas.openxmlformats.org/officeDocument/2006/relationships/hyperlink" Target="https://podminky.urs.cz/item/CS_URS_2024_01/985312191" TargetMode="External" /><Relationship Id="rId70" Type="http://schemas.openxmlformats.org/officeDocument/2006/relationships/hyperlink" Target="https://podminky.urs.cz/item/CS_URS_2024_01/985312192" TargetMode="External" /><Relationship Id="rId71" Type="http://schemas.openxmlformats.org/officeDocument/2006/relationships/hyperlink" Target="https://podminky.urs.cz/item/CS_URS_2024_01/985131311" TargetMode="External" /><Relationship Id="rId72" Type="http://schemas.openxmlformats.org/officeDocument/2006/relationships/hyperlink" Target="https://podminky.urs.cz/item/CS_URS_2024_01/985139111" TargetMode="External" /><Relationship Id="rId73" Type="http://schemas.openxmlformats.org/officeDocument/2006/relationships/hyperlink" Target="https://podminky.urs.cz/item/CS_URS_2024_01/985139112" TargetMode="External" /><Relationship Id="rId74" Type="http://schemas.openxmlformats.org/officeDocument/2006/relationships/hyperlink" Target="https://podminky.urs.cz/item/CS_URS_2024_01/985121123" TargetMode="External" /><Relationship Id="rId75" Type="http://schemas.openxmlformats.org/officeDocument/2006/relationships/hyperlink" Target="https://podminky.urs.cz/item/CS_URS_2024_01/985121911" TargetMode="External" /><Relationship Id="rId76" Type="http://schemas.openxmlformats.org/officeDocument/2006/relationships/hyperlink" Target="https://podminky.urs.cz/item/CS_URS_2024_01/985121912" TargetMode="External" /><Relationship Id="rId77" Type="http://schemas.openxmlformats.org/officeDocument/2006/relationships/hyperlink" Target="https://podminky.urs.cz/item/CS_URS_2024_01/985112113" TargetMode="External" /><Relationship Id="rId78" Type="http://schemas.openxmlformats.org/officeDocument/2006/relationships/hyperlink" Target="https://podminky.urs.cz/item/CS_URS_2024_01/985112192" TargetMode="External" /><Relationship Id="rId79" Type="http://schemas.openxmlformats.org/officeDocument/2006/relationships/hyperlink" Target="https://podminky.urs.cz/item/CS_URS_2024_01/985112193" TargetMode="External" /><Relationship Id="rId80" Type="http://schemas.openxmlformats.org/officeDocument/2006/relationships/hyperlink" Target="https://podminky.urs.cz/item/CS_URS_2024_01/783801401" TargetMode="External" /><Relationship Id="rId81" Type="http://schemas.openxmlformats.org/officeDocument/2006/relationships/hyperlink" Target="https://podminky.urs.cz/item/CS_URS_2024_01/985139111" TargetMode="External" /><Relationship Id="rId82" Type="http://schemas.openxmlformats.org/officeDocument/2006/relationships/hyperlink" Target="https://podminky.urs.cz/item/CS_URS_2024_01/985139112" TargetMode="External" /><Relationship Id="rId83" Type="http://schemas.openxmlformats.org/officeDocument/2006/relationships/hyperlink" Target="https://podminky.urs.cz/item/CS_URS_2024_01/783306809" TargetMode="External" /><Relationship Id="rId84" Type="http://schemas.openxmlformats.org/officeDocument/2006/relationships/hyperlink" Target="https://podminky.urs.cz/item/CS_URS_2024_01/783301401" TargetMode="External" /><Relationship Id="rId85" Type="http://schemas.openxmlformats.org/officeDocument/2006/relationships/hyperlink" Target="https://podminky.urs.cz/item/CS_URS_2024_01/783334201" TargetMode="External" /><Relationship Id="rId86" Type="http://schemas.openxmlformats.org/officeDocument/2006/relationships/hyperlink" Target="https://podminky.urs.cz/item/CS_URS_2024_01/783801503" TargetMode="External" /><Relationship Id="rId87" Type="http://schemas.openxmlformats.org/officeDocument/2006/relationships/hyperlink" Target="https://podminky.urs.cz/item/CS_URS_2024_01/985323911" TargetMode="External" /><Relationship Id="rId88" Type="http://schemas.openxmlformats.org/officeDocument/2006/relationships/hyperlink" Target="https://podminky.urs.cz/item/CS_URS_2024_01/985323912" TargetMode="External" /><Relationship Id="rId89" Type="http://schemas.openxmlformats.org/officeDocument/2006/relationships/hyperlink" Target="https://podminky.urs.cz/item/CS_URS_2024_01/985311115" TargetMode="External" /><Relationship Id="rId90" Type="http://schemas.openxmlformats.org/officeDocument/2006/relationships/hyperlink" Target="https://podminky.urs.cz/item/CS_URS_2024_01/985311911" TargetMode="External" /><Relationship Id="rId91" Type="http://schemas.openxmlformats.org/officeDocument/2006/relationships/hyperlink" Target="https://podminky.urs.cz/item/CS_URS_2024_01/985311912" TargetMode="External" /><Relationship Id="rId92" Type="http://schemas.openxmlformats.org/officeDocument/2006/relationships/hyperlink" Target="https://podminky.urs.cz/item/CS_URS_2024_01/985341221" TargetMode="External" /><Relationship Id="rId93" Type="http://schemas.openxmlformats.org/officeDocument/2006/relationships/hyperlink" Target="https://podminky.urs.cz/item/CS_URS_2024_01/985341912" TargetMode="External" /><Relationship Id="rId94" Type="http://schemas.openxmlformats.org/officeDocument/2006/relationships/hyperlink" Target="https://podminky.urs.cz/item/CS_URS_2024_01/985341911" TargetMode="External" /><Relationship Id="rId95" Type="http://schemas.openxmlformats.org/officeDocument/2006/relationships/hyperlink" Target="https://podminky.urs.cz/item/CS_URS_2024_01/985312191" TargetMode="External" /><Relationship Id="rId96" Type="http://schemas.openxmlformats.org/officeDocument/2006/relationships/hyperlink" Target="https://podminky.urs.cz/item/CS_URS_2024_01/985312192" TargetMode="External" /><Relationship Id="rId97" Type="http://schemas.openxmlformats.org/officeDocument/2006/relationships/hyperlink" Target="https://podminky.urs.cz/item/CS_URS_2024_01/985312191" TargetMode="External" /><Relationship Id="rId98" Type="http://schemas.openxmlformats.org/officeDocument/2006/relationships/hyperlink" Target="https://podminky.urs.cz/item/CS_URS_2024_01/985312192" TargetMode="External" /><Relationship Id="rId99" Type="http://schemas.openxmlformats.org/officeDocument/2006/relationships/hyperlink" Target="https://podminky.urs.cz/item/CS_URS_2024_01/985324911" TargetMode="External" /><Relationship Id="rId100" Type="http://schemas.openxmlformats.org/officeDocument/2006/relationships/hyperlink" Target="https://podminky.urs.cz/item/CS_URS_2024_01/985324912" TargetMode="External" /><Relationship Id="rId101" Type="http://schemas.openxmlformats.org/officeDocument/2006/relationships/hyperlink" Target="https://podminky.urs.cz/item/CS_URS_2024_01/997013211" TargetMode="External" /><Relationship Id="rId102" Type="http://schemas.openxmlformats.org/officeDocument/2006/relationships/hyperlink" Target="https://podminky.urs.cz/item/CS_URS_2024_01/997013219" TargetMode="External" /><Relationship Id="rId103" Type="http://schemas.openxmlformats.org/officeDocument/2006/relationships/hyperlink" Target="https://podminky.urs.cz/item/CS_URS_2024_01/997013501" TargetMode="External" /><Relationship Id="rId104" Type="http://schemas.openxmlformats.org/officeDocument/2006/relationships/hyperlink" Target="https://podminky.urs.cz/item/CS_URS_2024_01/997013509" TargetMode="External" /><Relationship Id="rId10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5" t="s">
        <v>5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6" t="s">
        <v>15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R5" s="21"/>
      <c r="BE5" s="263" t="s">
        <v>16</v>
      </c>
      <c r="BS5" s="18" t="s">
        <v>6</v>
      </c>
    </row>
    <row r="6" spans="2:71" s="1" customFormat="1" ht="36.95" customHeight="1">
      <c r="B6" s="21"/>
      <c r="D6" s="27" t="s">
        <v>17</v>
      </c>
      <c r="K6" s="267" t="s">
        <v>18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R6" s="21"/>
      <c r="BE6" s="264"/>
      <c r="BS6" s="18" t="s">
        <v>6</v>
      </c>
    </row>
    <row r="7" spans="2:71" s="1" customFormat="1" ht="12" customHeight="1">
      <c r="B7" s="21"/>
      <c r="D7" s="28" t="s">
        <v>19</v>
      </c>
      <c r="K7" s="26" t="s">
        <v>1</v>
      </c>
      <c r="AK7" s="28" t="s">
        <v>20</v>
      </c>
      <c r="AN7" s="26" t="s">
        <v>1</v>
      </c>
      <c r="AR7" s="21"/>
      <c r="BE7" s="264"/>
      <c r="BS7" s="18" t="s">
        <v>6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/>
      <c r="AR8" s="21"/>
      <c r="BE8" s="264"/>
      <c r="BS8" s="18" t="s">
        <v>6</v>
      </c>
    </row>
    <row r="9" spans="2:71" s="1" customFormat="1" ht="14.45" customHeight="1">
      <c r="B9" s="21"/>
      <c r="AR9" s="21"/>
      <c r="BE9" s="264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64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64"/>
      <c r="BS11" s="18" t="s">
        <v>6</v>
      </c>
    </row>
    <row r="12" spans="2:71" s="1" customFormat="1" ht="6.95" customHeight="1">
      <c r="B12" s="21"/>
      <c r="AR12" s="21"/>
      <c r="BE12" s="264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64"/>
      <c r="BS13" s="18" t="s">
        <v>6</v>
      </c>
    </row>
    <row r="14" spans="2:71" ht="12.75">
      <c r="B14" s="21"/>
      <c r="E14" s="268" t="s">
        <v>29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8" t="s">
        <v>27</v>
      </c>
      <c r="AN14" s="30" t="s">
        <v>29</v>
      </c>
      <c r="AR14" s="21"/>
      <c r="BE14" s="264"/>
      <c r="BS14" s="18" t="s">
        <v>6</v>
      </c>
    </row>
    <row r="15" spans="2:71" s="1" customFormat="1" ht="6.95" customHeight="1">
      <c r="B15" s="21"/>
      <c r="AR15" s="21"/>
      <c r="BE15" s="264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64"/>
      <c r="BS16" s="18" t="s">
        <v>31</v>
      </c>
    </row>
    <row r="17" spans="2:71" s="1" customFormat="1" ht="18.4" customHeight="1">
      <c r="B17" s="21"/>
      <c r="E17" s="26" t="s">
        <v>32</v>
      </c>
      <c r="AK17" s="28" t="s">
        <v>27</v>
      </c>
      <c r="AN17" s="26" t="s">
        <v>1</v>
      </c>
      <c r="AR17" s="21"/>
      <c r="BE17" s="264"/>
      <c r="BS17" s="18" t="s">
        <v>31</v>
      </c>
    </row>
    <row r="18" spans="2:71" s="1" customFormat="1" ht="6.95" customHeight="1">
      <c r="B18" s="21"/>
      <c r="AR18" s="21"/>
      <c r="BE18" s="264"/>
      <c r="BS18" s="18" t="s">
        <v>33</v>
      </c>
    </row>
    <row r="19" spans="2:71" s="1" customFormat="1" ht="12" customHeight="1">
      <c r="B19" s="21"/>
      <c r="D19" s="28" t="s">
        <v>34</v>
      </c>
      <c r="AK19" s="28" t="s">
        <v>25</v>
      </c>
      <c r="AN19" s="26" t="s">
        <v>1</v>
      </c>
      <c r="AR19" s="21"/>
      <c r="BE19" s="264"/>
      <c r="BS19" s="18" t="s">
        <v>33</v>
      </c>
    </row>
    <row r="20" spans="2:71" s="1" customFormat="1" ht="18.4" customHeight="1">
      <c r="B20" s="21"/>
      <c r="E20" s="26" t="s">
        <v>35</v>
      </c>
      <c r="AK20" s="28" t="s">
        <v>27</v>
      </c>
      <c r="AN20" s="26" t="s">
        <v>1</v>
      </c>
      <c r="AR20" s="21"/>
      <c r="BE20" s="264"/>
      <c r="BS20" s="18" t="s">
        <v>31</v>
      </c>
    </row>
    <row r="21" spans="2:57" s="1" customFormat="1" ht="6.95" customHeight="1">
      <c r="B21" s="21"/>
      <c r="AR21" s="21"/>
      <c r="BE21" s="264"/>
    </row>
    <row r="22" spans="2:57" s="1" customFormat="1" ht="12" customHeight="1">
      <c r="B22" s="21"/>
      <c r="D22" s="28" t="s">
        <v>36</v>
      </c>
      <c r="AR22" s="21"/>
      <c r="BE22" s="264"/>
    </row>
    <row r="23" spans="2:57" s="1" customFormat="1" ht="95.25" customHeight="1">
      <c r="B23" s="21"/>
      <c r="E23" s="270" t="s">
        <v>37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R23" s="21"/>
      <c r="BE23" s="264"/>
    </row>
    <row r="24" spans="2:57" s="1" customFormat="1" ht="6.95" customHeight="1">
      <c r="B24" s="21"/>
      <c r="AR24" s="21"/>
      <c r="BE24" s="26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4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1">
        <f>ROUND(AG94,0)</f>
        <v>0</v>
      </c>
      <c r="AL26" s="272"/>
      <c r="AM26" s="272"/>
      <c r="AN26" s="272"/>
      <c r="AO26" s="272"/>
      <c r="AP26" s="33"/>
      <c r="AQ26" s="33"/>
      <c r="AR26" s="34"/>
      <c r="BE26" s="26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3" t="s">
        <v>39</v>
      </c>
      <c r="M28" s="273"/>
      <c r="N28" s="273"/>
      <c r="O28" s="273"/>
      <c r="P28" s="273"/>
      <c r="Q28" s="33"/>
      <c r="R28" s="33"/>
      <c r="S28" s="33"/>
      <c r="T28" s="33"/>
      <c r="U28" s="33"/>
      <c r="V28" s="33"/>
      <c r="W28" s="273" t="s">
        <v>40</v>
      </c>
      <c r="X28" s="273"/>
      <c r="Y28" s="273"/>
      <c r="Z28" s="273"/>
      <c r="AA28" s="273"/>
      <c r="AB28" s="273"/>
      <c r="AC28" s="273"/>
      <c r="AD28" s="273"/>
      <c r="AE28" s="273"/>
      <c r="AF28" s="33"/>
      <c r="AG28" s="33"/>
      <c r="AH28" s="33"/>
      <c r="AI28" s="33"/>
      <c r="AJ28" s="33"/>
      <c r="AK28" s="273" t="s">
        <v>41</v>
      </c>
      <c r="AL28" s="273"/>
      <c r="AM28" s="273"/>
      <c r="AN28" s="273"/>
      <c r="AO28" s="273"/>
      <c r="AP28" s="33"/>
      <c r="AQ28" s="33"/>
      <c r="AR28" s="34"/>
      <c r="BE28" s="264"/>
    </row>
    <row r="29" spans="2:57" s="3" customFormat="1" ht="14.45" customHeight="1">
      <c r="B29" s="38"/>
      <c r="D29" s="28" t="s">
        <v>42</v>
      </c>
      <c r="F29" s="28" t="s">
        <v>43</v>
      </c>
      <c r="L29" s="256">
        <v>0.21</v>
      </c>
      <c r="M29" s="257"/>
      <c r="N29" s="257"/>
      <c r="O29" s="257"/>
      <c r="P29" s="257"/>
      <c r="W29" s="258">
        <f>ROUND(AZ94,0)</f>
        <v>0</v>
      </c>
      <c r="X29" s="257"/>
      <c r="Y29" s="257"/>
      <c r="Z29" s="257"/>
      <c r="AA29" s="257"/>
      <c r="AB29" s="257"/>
      <c r="AC29" s="257"/>
      <c r="AD29" s="257"/>
      <c r="AE29" s="257"/>
      <c r="AK29" s="258">
        <f>ROUND(AV94,0)</f>
        <v>0</v>
      </c>
      <c r="AL29" s="257"/>
      <c r="AM29" s="257"/>
      <c r="AN29" s="257"/>
      <c r="AO29" s="257"/>
      <c r="AR29" s="38"/>
      <c r="BE29" s="265"/>
    </row>
    <row r="30" spans="2:57" s="3" customFormat="1" ht="14.45" customHeight="1">
      <c r="B30" s="38"/>
      <c r="F30" s="28" t="s">
        <v>44</v>
      </c>
      <c r="L30" s="256">
        <v>0.12</v>
      </c>
      <c r="M30" s="257"/>
      <c r="N30" s="257"/>
      <c r="O30" s="257"/>
      <c r="P30" s="257"/>
      <c r="W30" s="258">
        <f>ROUND(BA94,0)</f>
        <v>0</v>
      </c>
      <c r="X30" s="257"/>
      <c r="Y30" s="257"/>
      <c r="Z30" s="257"/>
      <c r="AA30" s="257"/>
      <c r="AB30" s="257"/>
      <c r="AC30" s="257"/>
      <c r="AD30" s="257"/>
      <c r="AE30" s="257"/>
      <c r="AK30" s="258">
        <f>ROUND(AW94,0)</f>
        <v>0</v>
      </c>
      <c r="AL30" s="257"/>
      <c r="AM30" s="257"/>
      <c r="AN30" s="257"/>
      <c r="AO30" s="257"/>
      <c r="AR30" s="38"/>
      <c r="BE30" s="265"/>
    </row>
    <row r="31" spans="2:57" s="3" customFormat="1" ht="14.45" customHeight="1" hidden="1">
      <c r="B31" s="38"/>
      <c r="F31" s="28" t="s">
        <v>45</v>
      </c>
      <c r="L31" s="256">
        <v>0.21</v>
      </c>
      <c r="M31" s="257"/>
      <c r="N31" s="257"/>
      <c r="O31" s="257"/>
      <c r="P31" s="257"/>
      <c r="W31" s="258">
        <f>ROUND(BB94,0)</f>
        <v>0</v>
      </c>
      <c r="X31" s="257"/>
      <c r="Y31" s="257"/>
      <c r="Z31" s="257"/>
      <c r="AA31" s="257"/>
      <c r="AB31" s="257"/>
      <c r="AC31" s="257"/>
      <c r="AD31" s="257"/>
      <c r="AE31" s="257"/>
      <c r="AK31" s="258">
        <v>0</v>
      </c>
      <c r="AL31" s="257"/>
      <c r="AM31" s="257"/>
      <c r="AN31" s="257"/>
      <c r="AO31" s="257"/>
      <c r="AR31" s="38"/>
      <c r="BE31" s="265"/>
    </row>
    <row r="32" spans="2:57" s="3" customFormat="1" ht="14.45" customHeight="1" hidden="1">
      <c r="B32" s="38"/>
      <c r="F32" s="28" t="s">
        <v>46</v>
      </c>
      <c r="L32" s="256">
        <v>0.12</v>
      </c>
      <c r="M32" s="257"/>
      <c r="N32" s="257"/>
      <c r="O32" s="257"/>
      <c r="P32" s="257"/>
      <c r="W32" s="258">
        <f>ROUND(BC94,0)</f>
        <v>0</v>
      </c>
      <c r="X32" s="257"/>
      <c r="Y32" s="257"/>
      <c r="Z32" s="257"/>
      <c r="AA32" s="257"/>
      <c r="AB32" s="257"/>
      <c r="AC32" s="257"/>
      <c r="AD32" s="257"/>
      <c r="AE32" s="257"/>
      <c r="AK32" s="258">
        <v>0</v>
      </c>
      <c r="AL32" s="257"/>
      <c r="AM32" s="257"/>
      <c r="AN32" s="257"/>
      <c r="AO32" s="257"/>
      <c r="AR32" s="38"/>
      <c r="BE32" s="265"/>
    </row>
    <row r="33" spans="2:57" s="3" customFormat="1" ht="14.45" customHeight="1" hidden="1">
      <c r="B33" s="38"/>
      <c r="F33" s="28" t="s">
        <v>47</v>
      </c>
      <c r="L33" s="256">
        <v>0</v>
      </c>
      <c r="M33" s="257"/>
      <c r="N33" s="257"/>
      <c r="O33" s="257"/>
      <c r="P33" s="257"/>
      <c r="W33" s="258">
        <f>ROUND(BD94,0)</f>
        <v>0</v>
      </c>
      <c r="X33" s="257"/>
      <c r="Y33" s="257"/>
      <c r="Z33" s="257"/>
      <c r="AA33" s="257"/>
      <c r="AB33" s="257"/>
      <c r="AC33" s="257"/>
      <c r="AD33" s="257"/>
      <c r="AE33" s="257"/>
      <c r="AK33" s="258">
        <v>0</v>
      </c>
      <c r="AL33" s="257"/>
      <c r="AM33" s="257"/>
      <c r="AN33" s="257"/>
      <c r="AO33" s="257"/>
      <c r="AR33" s="38"/>
      <c r="BE33" s="265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4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62" t="s">
        <v>50</v>
      </c>
      <c r="Y35" s="260"/>
      <c r="Z35" s="260"/>
      <c r="AA35" s="260"/>
      <c r="AB35" s="260"/>
      <c r="AC35" s="41"/>
      <c r="AD35" s="41"/>
      <c r="AE35" s="41"/>
      <c r="AF35" s="41"/>
      <c r="AG35" s="41"/>
      <c r="AH35" s="41"/>
      <c r="AI35" s="41"/>
      <c r="AJ35" s="41"/>
      <c r="AK35" s="259">
        <f>SUM(AK26:AK33)</f>
        <v>0</v>
      </c>
      <c r="AL35" s="260"/>
      <c r="AM35" s="260"/>
      <c r="AN35" s="260"/>
      <c r="AO35" s="261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52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54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53</v>
      </c>
      <c r="AI60" s="36"/>
      <c r="AJ60" s="36"/>
      <c r="AK60" s="36"/>
      <c r="AL60" s="36"/>
      <c r="AM60" s="46" t="s">
        <v>54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56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54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53</v>
      </c>
      <c r="AI75" s="36"/>
      <c r="AJ75" s="36"/>
      <c r="AK75" s="36"/>
      <c r="AL75" s="36"/>
      <c r="AM75" s="46" t="s">
        <v>54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14</v>
      </c>
      <c r="L84" s="4" t="str">
        <f>K5</f>
        <v>220372</v>
      </c>
      <c r="AR84" s="52"/>
    </row>
    <row r="85" spans="2:44" s="5" customFormat="1" ht="36.95" customHeight="1">
      <c r="B85" s="53"/>
      <c r="C85" s="54" t="s">
        <v>17</v>
      </c>
      <c r="L85" s="274" t="str">
        <f>K6</f>
        <v>BRNO, REKONSTRUKCE KOLEKTORU III, AREÁL PISÁRKY</v>
      </c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Brno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51" t="str">
        <f>IF(AN8="","",AN8)</f>
        <v/>
      </c>
      <c r="AN87" s="251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BRNĚNSKÉ VODÁRNY A KANALIZACE,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52" t="str">
        <f>IF(E17="","",E17)</f>
        <v>PROKAN smart s.r.o.  Brno</v>
      </c>
      <c r="AN89" s="253"/>
      <c r="AO89" s="253"/>
      <c r="AP89" s="253"/>
      <c r="AQ89" s="33"/>
      <c r="AR89" s="34"/>
      <c r="AS89" s="237" t="s">
        <v>58</v>
      </c>
      <c r="AT89" s="23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52" t="str">
        <f>IF(E20="","",E20)</f>
        <v xml:space="preserve"> </v>
      </c>
      <c r="AN90" s="253"/>
      <c r="AO90" s="253"/>
      <c r="AP90" s="253"/>
      <c r="AQ90" s="33"/>
      <c r="AR90" s="34"/>
      <c r="AS90" s="239"/>
      <c r="AT90" s="24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9"/>
      <c r="AT91" s="24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78" t="s">
        <v>59</v>
      </c>
      <c r="D92" s="250"/>
      <c r="E92" s="250"/>
      <c r="F92" s="250"/>
      <c r="G92" s="250"/>
      <c r="H92" s="61"/>
      <c r="I92" s="254" t="s">
        <v>60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49" t="s">
        <v>61</v>
      </c>
      <c r="AH92" s="250"/>
      <c r="AI92" s="250"/>
      <c r="AJ92" s="250"/>
      <c r="AK92" s="250"/>
      <c r="AL92" s="250"/>
      <c r="AM92" s="250"/>
      <c r="AN92" s="254" t="s">
        <v>62</v>
      </c>
      <c r="AO92" s="250"/>
      <c r="AP92" s="255"/>
      <c r="AQ92" s="62" t="s">
        <v>63</v>
      </c>
      <c r="AR92" s="34"/>
      <c r="AS92" s="63" t="s">
        <v>64</v>
      </c>
      <c r="AT92" s="64" t="s">
        <v>65</v>
      </c>
      <c r="AU92" s="64" t="s">
        <v>66</v>
      </c>
      <c r="AV92" s="64" t="s">
        <v>67</v>
      </c>
      <c r="AW92" s="64" t="s">
        <v>68</v>
      </c>
      <c r="AX92" s="64" t="s">
        <v>69</v>
      </c>
      <c r="AY92" s="64" t="s">
        <v>70</v>
      </c>
      <c r="AZ92" s="64" t="s">
        <v>71</v>
      </c>
      <c r="BA92" s="64" t="s">
        <v>72</v>
      </c>
      <c r="BB92" s="64" t="s">
        <v>73</v>
      </c>
      <c r="BC92" s="64" t="s">
        <v>74</v>
      </c>
      <c r="BD92" s="65" t="s">
        <v>75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76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3">
        <f>ROUND(AG95+AG97+AG101+AG106,0)</f>
        <v>0</v>
      </c>
      <c r="AH94" s="243"/>
      <c r="AI94" s="243"/>
      <c r="AJ94" s="243"/>
      <c r="AK94" s="243"/>
      <c r="AL94" s="243"/>
      <c r="AM94" s="243"/>
      <c r="AN94" s="244">
        <f aca="true" t="shared" si="0" ref="AN94:AN106">SUM(AG94,AT94)</f>
        <v>0</v>
      </c>
      <c r="AO94" s="244"/>
      <c r="AP94" s="244"/>
      <c r="AQ94" s="73" t="s">
        <v>1</v>
      </c>
      <c r="AR94" s="69"/>
      <c r="AS94" s="74">
        <f>ROUND(AS95+AS97+AS101+AS106,0)</f>
        <v>0</v>
      </c>
      <c r="AT94" s="75">
        <f aca="true" t="shared" si="1" ref="AT94:AT106">ROUND(SUM(AV94:AW94),0)</f>
        <v>0</v>
      </c>
      <c r="AU94" s="76">
        <f>ROUND(AU95+AU97+AU101+AU106,5)</f>
        <v>0</v>
      </c>
      <c r="AV94" s="75">
        <f>ROUND(AZ94*L29,0)</f>
        <v>0</v>
      </c>
      <c r="AW94" s="75">
        <f>ROUND(BA94*L30,0)</f>
        <v>0</v>
      </c>
      <c r="AX94" s="75">
        <f>ROUND(BB94*L29,0)</f>
        <v>0</v>
      </c>
      <c r="AY94" s="75">
        <f>ROUND(BC94*L30,0)</f>
        <v>0</v>
      </c>
      <c r="AZ94" s="75">
        <f>ROUND(AZ95+AZ97+AZ101+AZ106,0)</f>
        <v>0</v>
      </c>
      <c r="BA94" s="75">
        <f>ROUND(BA95+BA97+BA101+BA106,0)</f>
        <v>0</v>
      </c>
      <c r="BB94" s="75">
        <f>ROUND(BB95+BB97+BB101+BB106,0)</f>
        <v>0</v>
      </c>
      <c r="BC94" s="75">
        <f>ROUND(BC95+BC97+BC101+BC106,0)</f>
        <v>0</v>
      </c>
      <c r="BD94" s="77">
        <f>ROUND(BD95+BD97+BD101+BD106,0)</f>
        <v>0</v>
      </c>
      <c r="BS94" s="78" t="s">
        <v>77</v>
      </c>
      <c r="BT94" s="78" t="s">
        <v>78</v>
      </c>
      <c r="BU94" s="79" t="s">
        <v>79</v>
      </c>
      <c r="BV94" s="78" t="s">
        <v>80</v>
      </c>
      <c r="BW94" s="78" t="s">
        <v>4</v>
      </c>
      <c r="BX94" s="78" t="s">
        <v>81</v>
      </c>
      <c r="CL94" s="78" t="s">
        <v>1</v>
      </c>
    </row>
    <row r="95" spans="2:91" s="7" customFormat="1" ht="16.5" customHeight="1">
      <c r="B95" s="80"/>
      <c r="C95" s="81"/>
      <c r="D95" s="277" t="s">
        <v>82</v>
      </c>
      <c r="E95" s="277"/>
      <c r="F95" s="277"/>
      <c r="G95" s="277"/>
      <c r="H95" s="277"/>
      <c r="I95" s="82"/>
      <c r="J95" s="277" t="s">
        <v>83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47">
        <f>ROUND(AG96,0)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83" t="s">
        <v>84</v>
      </c>
      <c r="AR95" s="80"/>
      <c r="AS95" s="84">
        <f>ROUND(AS96,0)</f>
        <v>0</v>
      </c>
      <c r="AT95" s="85">
        <f t="shared" si="1"/>
        <v>0</v>
      </c>
      <c r="AU95" s="86">
        <f>ROUND(AU96,5)</f>
        <v>0</v>
      </c>
      <c r="AV95" s="85">
        <f>ROUND(AZ95*L29,0)</f>
        <v>0</v>
      </c>
      <c r="AW95" s="85">
        <f>ROUND(BA95*L30,0)</f>
        <v>0</v>
      </c>
      <c r="AX95" s="85">
        <f>ROUND(BB95*L29,0)</f>
        <v>0</v>
      </c>
      <c r="AY95" s="85">
        <f>ROUND(BC95*L30,0)</f>
        <v>0</v>
      </c>
      <c r="AZ95" s="85">
        <f>ROUND(AZ96,0)</f>
        <v>0</v>
      </c>
      <c r="BA95" s="85">
        <f>ROUND(BA96,0)</f>
        <v>0</v>
      </c>
      <c r="BB95" s="85">
        <f>ROUND(BB96,0)</f>
        <v>0</v>
      </c>
      <c r="BC95" s="85">
        <f>ROUND(BC96,0)</f>
        <v>0</v>
      </c>
      <c r="BD95" s="87">
        <f>ROUND(BD96,0)</f>
        <v>0</v>
      </c>
      <c r="BS95" s="88" t="s">
        <v>77</v>
      </c>
      <c r="BT95" s="88" t="s">
        <v>33</v>
      </c>
      <c r="BU95" s="88" t="s">
        <v>79</v>
      </c>
      <c r="BV95" s="88" t="s">
        <v>80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0" s="4" customFormat="1" ht="16.5" customHeight="1">
      <c r="A96" s="89" t="s">
        <v>87</v>
      </c>
      <c r="B96" s="52"/>
      <c r="C96" s="10"/>
      <c r="D96" s="10"/>
      <c r="E96" s="276" t="s">
        <v>88</v>
      </c>
      <c r="F96" s="276"/>
      <c r="G96" s="276"/>
      <c r="H96" s="276"/>
      <c r="I96" s="276"/>
      <c r="J96" s="10"/>
      <c r="K96" s="276" t="s">
        <v>89</v>
      </c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35">
        <f>'SO 310 - zdravotechnika'!J32</f>
        <v>0</v>
      </c>
      <c r="AH96" s="236"/>
      <c r="AI96" s="236"/>
      <c r="AJ96" s="236"/>
      <c r="AK96" s="236"/>
      <c r="AL96" s="236"/>
      <c r="AM96" s="236"/>
      <c r="AN96" s="235">
        <f t="shared" si="0"/>
        <v>0</v>
      </c>
      <c r="AO96" s="236"/>
      <c r="AP96" s="236"/>
      <c r="AQ96" s="90" t="s">
        <v>90</v>
      </c>
      <c r="AR96" s="52"/>
      <c r="AS96" s="91">
        <v>0</v>
      </c>
      <c r="AT96" s="92">
        <f t="shared" si="1"/>
        <v>0</v>
      </c>
      <c r="AU96" s="93">
        <f>'SO 310 - zdravotechnika'!P127</f>
        <v>0</v>
      </c>
      <c r="AV96" s="92">
        <f>'SO 310 - zdravotechnika'!J35</f>
        <v>0</v>
      </c>
      <c r="AW96" s="92">
        <f>'SO 310 - zdravotechnika'!J36</f>
        <v>0</v>
      </c>
      <c r="AX96" s="92">
        <f>'SO 310 - zdravotechnika'!J37</f>
        <v>0</v>
      </c>
      <c r="AY96" s="92">
        <f>'SO 310 - zdravotechnika'!J38</f>
        <v>0</v>
      </c>
      <c r="AZ96" s="92">
        <f>'SO 310 - zdravotechnika'!F35</f>
        <v>0</v>
      </c>
      <c r="BA96" s="92">
        <f>'SO 310 - zdravotechnika'!F36</f>
        <v>0</v>
      </c>
      <c r="BB96" s="92">
        <f>'SO 310 - zdravotechnika'!F37</f>
        <v>0</v>
      </c>
      <c r="BC96" s="92">
        <f>'SO 310 - zdravotechnika'!F38</f>
        <v>0</v>
      </c>
      <c r="BD96" s="94">
        <f>'SO 310 - zdravotechnika'!F39</f>
        <v>0</v>
      </c>
      <c r="BT96" s="26" t="s">
        <v>86</v>
      </c>
      <c r="BV96" s="26" t="s">
        <v>80</v>
      </c>
      <c r="BW96" s="26" t="s">
        <v>91</v>
      </c>
      <c r="BX96" s="26" t="s">
        <v>85</v>
      </c>
      <c r="CL96" s="26" t="s">
        <v>1</v>
      </c>
    </row>
    <row r="97" spans="2:91" s="7" customFormat="1" ht="16.5" customHeight="1">
      <c r="B97" s="80"/>
      <c r="C97" s="81"/>
      <c r="D97" s="277" t="s">
        <v>92</v>
      </c>
      <c r="E97" s="277"/>
      <c r="F97" s="277"/>
      <c r="G97" s="277"/>
      <c r="H97" s="277"/>
      <c r="I97" s="82"/>
      <c r="J97" s="277" t="s">
        <v>93</v>
      </c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47">
        <f>ROUND(SUM(AG98:AG100),0)</f>
        <v>0</v>
      </c>
      <c r="AH97" s="242"/>
      <c r="AI97" s="242"/>
      <c r="AJ97" s="242"/>
      <c r="AK97" s="242"/>
      <c r="AL97" s="242"/>
      <c r="AM97" s="242"/>
      <c r="AN97" s="241">
        <f t="shared" si="0"/>
        <v>0</v>
      </c>
      <c r="AO97" s="242"/>
      <c r="AP97" s="242"/>
      <c r="AQ97" s="83" t="s">
        <v>84</v>
      </c>
      <c r="AR97" s="80"/>
      <c r="AS97" s="84">
        <f>ROUND(SUM(AS98:AS100),0)</f>
        <v>0</v>
      </c>
      <c r="AT97" s="85">
        <f t="shared" si="1"/>
        <v>0</v>
      </c>
      <c r="AU97" s="86">
        <f>ROUND(SUM(AU98:AU100),5)</f>
        <v>0</v>
      </c>
      <c r="AV97" s="85">
        <f>ROUND(AZ97*L29,0)</f>
        <v>0</v>
      </c>
      <c r="AW97" s="85">
        <f>ROUND(BA97*L30,0)</f>
        <v>0</v>
      </c>
      <c r="AX97" s="85">
        <f>ROUND(BB97*L29,0)</f>
        <v>0</v>
      </c>
      <c r="AY97" s="85">
        <f>ROUND(BC97*L30,0)</f>
        <v>0</v>
      </c>
      <c r="AZ97" s="85">
        <f>ROUND(SUM(AZ98:AZ100),0)</f>
        <v>0</v>
      </c>
      <c r="BA97" s="85">
        <f>ROUND(SUM(BA98:BA100),0)</f>
        <v>0</v>
      </c>
      <c r="BB97" s="85">
        <f>ROUND(SUM(BB98:BB100),0)</f>
        <v>0</v>
      </c>
      <c r="BC97" s="85">
        <f>ROUND(SUM(BC98:BC100),0)</f>
        <v>0</v>
      </c>
      <c r="BD97" s="87">
        <f>ROUND(SUM(BD98:BD100),0)</f>
        <v>0</v>
      </c>
      <c r="BS97" s="88" t="s">
        <v>77</v>
      </c>
      <c r="BT97" s="88" t="s">
        <v>33</v>
      </c>
      <c r="BU97" s="88" t="s">
        <v>79</v>
      </c>
      <c r="BV97" s="88" t="s">
        <v>80</v>
      </c>
      <c r="BW97" s="88" t="s">
        <v>94</v>
      </c>
      <c r="BX97" s="88" t="s">
        <v>4</v>
      </c>
      <c r="CL97" s="88" t="s">
        <v>1</v>
      </c>
      <c r="CM97" s="88" t="s">
        <v>86</v>
      </c>
    </row>
    <row r="98" spans="1:90" s="4" customFormat="1" ht="23.25" customHeight="1">
      <c r="A98" s="89" t="s">
        <v>87</v>
      </c>
      <c r="B98" s="52"/>
      <c r="C98" s="10"/>
      <c r="D98" s="10"/>
      <c r="E98" s="276" t="s">
        <v>95</v>
      </c>
      <c r="F98" s="276"/>
      <c r="G98" s="276"/>
      <c r="H98" s="276"/>
      <c r="I98" s="276"/>
      <c r="J98" s="10"/>
      <c r="K98" s="276" t="s">
        <v>96</v>
      </c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35">
        <f>'SO 410.1 - elektro - siln...'!J32</f>
        <v>0</v>
      </c>
      <c r="AH98" s="236"/>
      <c r="AI98" s="236"/>
      <c r="AJ98" s="236"/>
      <c r="AK98" s="236"/>
      <c r="AL98" s="236"/>
      <c r="AM98" s="236"/>
      <c r="AN98" s="235">
        <f t="shared" si="0"/>
        <v>0</v>
      </c>
      <c r="AO98" s="236"/>
      <c r="AP98" s="236"/>
      <c r="AQ98" s="90" t="s">
        <v>90</v>
      </c>
      <c r="AR98" s="52"/>
      <c r="AS98" s="91">
        <v>0</v>
      </c>
      <c r="AT98" s="92">
        <f t="shared" si="1"/>
        <v>0</v>
      </c>
      <c r="AU98" s="93">
        <f>'SO 410.1 - elektro - siln...'!P127</f>
        <v>0</v>
      </c>
      <c r="AV98" s="92">
        <f>'SO 410.1 - elektro - siln...'!J35</f>
        <v>0</v>
      </c>
      <c r="AW98" s="92">
        <f>'SO 410.1 - elektro - siln...'!J36</f>
        <v>0</v>
      </c>
      <c r="AX98" s="92">
        <f>'SO 410.1 - elektro - siln...'!J37</f>
        <v>0</v>
      </c>
      <c r="AY98" s="92">
        <f>'SO 410.1 - elektro - siln...'!J38</f>
        <v>0</v>
      </c>
      <c r="AZ98" s="92">
        <f>'SO 410.1 - elektro - siln...'!F35</f>
        <v>0</v>
      </c>
      <c r="BA98" s="92">
        <f>'SO 410.1 - elektro - siln...'!F36</f>
        <v>0</v>
      </c>
      <c r="BB98" s="92">
        <f>'SO 410.1 - elektro - siln...'!F37</f>
        <v>0</v>
      </c>
      <c r="BC98" s="92">
        <f>'SO 410.1 - elektro - siln...'!F38</f>
        <v>0</v>
      </c>
      <c r="BD98" s="94">
        <f>'SO 410.1 - elektro - siln...'!F39</f>
        <v>0</v>
      </c>
      <c r="BT98" s="26" t="s">
        <v>86</v>
      </c>
      <c r="BV98" s="26" t="s">
        <v>80</v>
      </c>
      <c r="BW98" s="26" t="s">
        <v>97</v>
      </c>
      <c r="BX98" s="26" t="s">
        <v>94</v>
      </c>
      <c r="CL98" s="26" t="s">
        <v>1</v>
      </c>
    </row>
    <row r="99" spans="1:90" s="4" customFormat="1" ht="23.25" customHeight="1">
      <c r="A99" s="89" t="s">
        <v>87</v>
      </c>
      <c r="B99" s="52"/>
      <c r="C99" s="10"/>
      <c r="D99" s="10"/>
      <c r="E99" s="276" t="s">
        <v>98</v>
      </c>
      <c r="F99" s="276"/>
      <c r="G99" s="276"/>
      <c r="H99" s="276"/>
      <c r="I99" s="276"/>
      <c r="J99" s="10"/>
      <c r="K99" s="276" t="s">
        <v>99</v>
      </c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35">
        <f>'SO 410.2 - teplotní + kou...'!J32</f>
        <v>0</v>
      </c>
      <c r="AH99" s="236"/>
      <c r="AI99" s="236"/>
      <c r="AJ99" s="236"/>
      <c r="AK99" s="236"/>
      <c r="AL99" s="236"/>
      <c r="AM99" s="236"/>
      <c r="AN99" s="235">
        <f t="shared" si="0"/>
        <v>0</v>
      </c>
      <c r="AO99" s="236"/>
      <c r="AP99" s="236"/>
      <c r="AQ99" s="90" t="s">
        <v>90</v>
      </c>
      <c r="AR99" s="52"/>
      <c r="AS99" s="91">
        <v>0</v>
      </c>
      <c r="AT99" s="92">
        <f t="shared" si="1"/>
        <v>0</v>
      </c>
      <c r="AU99" s="93">
        <f>'SO 410.2 - teplotní + kou...'!P122</f>
        <v>0</v>
      </c>
      <c r="AV99" s="92">
        <f>'SO 410.2 - teplotní + kou...'!J35</f>
        <v>0</v>
      </c>
      <c r="AW99" s="92">
        <f>'SO 410.2 - teplotní + kou...'!J36</f>
        <v>0</v>
      </c>
      <c r="AX99" s="92">
        <f>'SO 410.2 - teplotní + kou...'!J37</f>
        <v>0</v>
      </c>
      <c r="AY99" s="92">
        <f>'SO 410.2 - teplotní + kou...'!J38</f>
        <v>0</v>
      </c>
      <c r="AZ99" s="92">
        <f>'SO 410.2 - teplotní + kou...'!F35</f>
        <v>0</v>
      </c>
      <c r="BA99" s="92">
        <f>'SO 410.2 - teplotní + kou...'!F36</f>
        <v>0</v>
      </c>
      <c r="BB99" s="92">
        <f>'SO 410.2 - teplotní + kou...'!F37</f>
        <v>0</v>
      </c>
      <c r="BC99" s="92">
        <f>'SO 410.2 - teplotní + kou...'!F38</f>
        <v>0</v>
      </c>
      <c r="BD99" s="94">
        <f>'SO 410.2 - teplotní + kou...'!F39</f>
        <v>0</v>
      </c>
      <c r="BT99" s="26" t="s">
        <v>86</v>
      </c>
      <c r="BV99" s="26" t="s">
        <v>80</v>
      </c>
      <c r="BW99" s="26" t="s">
        <v>100</v>
      </c>
      <c r="BX99" s="26" t="s">
        <v>94</v>
      </c>
      <c r="CL99" s="26" t="s">
        <v>1</v>
      </c>
    </row>
    <row r="100" spans="1:90" s="4" customFormat="1" ht="23.25" customHeight="1">
      <c r="A100" s="89" t="s">
        <v>87</v>
      </c>
      <c r="B100" s="52"/>
      <c r="C100" s="10"/>
      <c r="D100" s="10"/>
      <c r="E100" s="276" t="s">
        <v>101</v>
      </c>
      <c r="F100" s="276"/>
      <c r="G100" s="276"/>
      <c r="H100" s="276"/>
      <c r="I100" s="276"/>
      <c r="J100" s="10"/>
      <c r="K100" s="276" t="s">
        <v>102</v>
      </c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35">
        <f>'SO 410.3 - záplavová čidl...'!J32</f>
        <v>0</v>
      </c>
      <c r="AH100" s="236"/>
      <c r="AI100" s="236"/>
      <c r="AJ100" s="236"/>
      <c r="AK100" s="236"/>
      <c r="AL100" s="236"/>
      <c r="AM100" s="236"/>
      <c r="AN100" s="235">
        <f t="shared" si="0"/>
        <v>0</v>
      </c>
      <c r="AO100" s="236"/>
      <c r="AP100" s="236"/>
      <c r="AQ100" s="90" t="s">
        <v>90</v>
      </c>
      <c r="AR100" s="52"/>
      <c r="AS100" s="91">
        <v>0</v>
      </c>
      <c r="AT100" s="92">
        <f t="shared" si="1"/>
        <v>0</v>
      </c>
      <c r="AU100" s="93">
        <f>'SO 410.3 - záplavová čidl...'!P127</f>
        <v>0</v>
      </c>
      <c r="AV100" s="92">
        <f>'SO 410.3 - záplavová čidl...'!J35</f>
        <v>0</v>
      </c>
      <c r="AW100" s="92">
        <f>'SO 410.3 - záplavová čidl...'!J36</f>
        <v>0</v>
      </c>
      <c r="AX100" s="92">
        <f>'SO 410.3 - záplavová čidl...'!J37</f>
        <v>0</v>
      </c>
      <c r="AY100" s="92">
        <f>'SO 410.3 - záplavová čidl...'!J38</f>
        <v>0</v>
      </c>
      <c r="AZ100" s="92">
        <f>'SO 410.3 - záplavová čidl...'!F35</f>
        <v>0</v>
      </c>
      <c r="BA100" s="92">
        <f>'SO 410.3 - záplavová čidl...'!F36</f>
        <v>0</v>
      </c>
      <c r="BB100" s="92">
        <f>'SO 410.3 - záplavová čidl...'!F37</f>
        <v>0</v>
      </c>
      <c r="BC100" s="92">
        <f>'SO 410.3 - záplavová čidl...'!F38</f>
        <v>0</v>
      </c>
      <c r="BD100" s="94">
        <f>'SO 410.3 - záplavová čidl...'!F39</f>
        <v>0</v>
      </c>
      <c r="BT100" s="26" t="s">
        <v>86</v>
      </c>
      <c r="BV100" s="26" t="s">
        <v>80</v>
      </c>
      <c r="BW100" s="26" t="s">
        <v>103</v>
      </c>
      <c r="BX100" s="26" t="s">
        <v>94</v>
      </c>
      <c r="CL100" s="26" t="s">
        <v>1</v>
      </c>
    </row>
    <row r="101" spans="2:91" s="7" customFormat="1" ht="16.5" customHeight="1">
      <c r="B101" s="80"/>
      <c r="C101" s="81"/>
      <c r="D101" s="277" t="s">
        <v>104</v>
      </c>
      <c r="E101" s="277"/>
      <c r="F101" s="277"/>
      <c r="G101" s="277"/>
      <c r="H101" s="277"/>
      <c r="I101" s="82"/>
      <c r="J101" s="277" t="s">
        <v>105</v>
      </c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47">
        <f>ROUND(AG102+AG105,0)</f>
        <v>0</v>
      </c>
      <c r="AH101" s="242"/>
      <c r="AI101" s="242"/>
      <c r="AJ101" s="242"/>
      <c r="AK101" s="242"/>
      <c r="AL101" s="242"/>
      <c r="AM101" s="242"/>
      <c r="AN101" s="241">
        <f t="shared" si="0"/>
        <v>0</v>
      </c>
      <c r="AO101" s="242"/>
      <c r="AP101" s="242"/>
      <c r="AQ101" s="83" t="s">
        <v>106</v>
      </c>
      <c r="AR101" s="80"/>
      <c r="AS101" s="84">
        <f>ROUND(AS102+AS105,0)</f>
        <v>0</v>
      </c>
      <c r="AT101" s="85">
        <f t="shared" si="1"/>
        <v>0</v>
      </c>
      <c r="AU101" s="86">
        <f>ROUND(AU102+AU105,5)</f>
        <v>0</v>
      </c>
      <c r="AV101" s="85">
        <f>ROUND(AZ101*L29,0)</f>
        <v>0</v>
      </c>
      <c r="AW101" s="85">
        <f>ROUND(BA101*L30,0)</f>
        <v>0</v>
      </c>
      <c r="AX101" s="85">
        <f>ROUND(BB101*L29,0)</f>
        <v>0</v>
      </c>
      <c r="AY101" s="85">
        <f>ROUND(BC101*L30,0)</f>
        <v>0</v>
      </c>
      <c r="AZ101" s="85">
        <f>ROUND(AZ102+AZ105,0)</f>
        <v>0</v>
      </c>
      <c r="BA101" s="85">
        <f>ROUND(BA102+BA105,0)</f>
        <v>0</v>
      </c>
      <c r="BB101" s="85">
        <f>ROUND(BB102+BB105,0)</f>
        <v>0</v>
      </c>
      <c r="BC101" s="85">
        <f>ROUND(BC102+BC105,0)</f>
        <v>0</v>
      </c>
      <c r="BD101" s="87">
        <f>ROUND(BD102+BD105,0)</f>
        <v>0</v>
      </c>
      <c r="BS101" s="88" t="s">
        <v>77</v>
      </c>
      <c r="BT101" s="88" t="s">
        <v>33</v>
      </c>
      <c r="BU101" s="88" t="s">
        <v>79</v>
      </c>
      <c r="BV101" s="88" t="s">
        <v>80</v>
      </c>
      <c r="BW101" s="88" t="s">
        <v>107</v>
      </c>
      <c r="BX101" s="88" t="s">
        <v>4</v>
      </c>
      <c r="CL101" s="88" t="s">
        <v>1</v>
      </c>
      <c r="CM101" s="88" t="s">
        <v>86</v>
      </c>
    </row>
    <row r="102" spans="2:90" s="4" customFormat="1" ht="16.5" customHeight="1">
      <c r="B102" s="52"/>
      <c r="C102" s="10"/>
      <c r="D102" s="10"/>
      <c r="E102" s="276" t="s">
        <v>108</v>
      </c>
      <c r="F102" s="276"/>
      <c r="G102" s="276"/>
      <c r="H102" s="276"/>
      <c r="I102" s="276"/>
      <c r="J102" s="10"/>
      <c r="K102" s="276" t="s">
        <v>109</v>
      </c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48">
        <f>ROUND(SUM(AG103:AG104),0)</f>
        <v>0</v>
      </c>
      <c r="AH102" s="236"/>
      <c r="AI102" s="236"/>
      <c r="AJ102" s="236"/>
      <c r="AK102" s="236"/>
      <c r="AL102" s="236"/>
      <c r="AM102" s="236"/>
      <c r="AN102" s="235">
        <f t="shared" si="0"/>
        <v>0</v>
      </c>
      <c r="AO102" s="236"/>
      <c r="AP102" s="236"/>
      <c r="AQ102" s="90" t="s">
        <v>90</v>
      </c>
      <c r="AR102" s="52"/>
      <c r="AS102" s="91">
        <f>ROUND(SUM(AS103:AS104),0)</f>
        <v>0</v>
      </c>
      <c r="AT102" s="92">
        <f t="shared" si="1"/>
        <v>0</v>
      </c>
      <c r="AU102" s="93">
        <f>ROUND(SUM(AU103:AU104),5)</f>
        <v>0</v>
      </c>
      <c r="AV102" s="92">
        <f>ROUND(AZ102*L29,0)</f>
        <v>0</v>
      </c>
      <c r="AW102" s="92">
        <f>ROUND(BA102*L30,0)</f>
        <v>0</v>
      </c>
      <c r="AX102" s="92">
        <f>ROUND(BB102*L29,0)</f>
        <v>0</v>
      </c>
      <c r="AY102" s="92">
        <f>ROUND(BC102*L30,0)</f>
        <v>0</v>
      </c>
      <c r="AZ102" s="92">
        <f>ROUND(SUM(AZ103:AZ104),0)</f>
        <v>0</v>
      </c>
      <c r="BA102" s="92">
        <f>ROUND(SUM(BA103:BA104),0)</f>
        <v>0</v>
      </c>
      <c r="BB102" s="92">
        <f>ROUND(SUM(BB103:BB104),0)</f>
        <v>0</v>
      </c>
      <c r="BC102" s="92">
        <f>ROUND(SUM(BC103:BC104),0)</f>
        <v>0</v>
      </c>
      <c r="BD102" s="94">
        <f>ROUND(SUM(BD103:BD104),0)</f>
        <v>0</v>
      </c>
      <c r="BS102" s="26" t="s">
        <v>77</v>
      </c>
      <c r="BT102" s="26" t="s">
        <v>86</v>
      </c>
      <c r="BU102" s="26" t="s">
        <v>79</v>
      </c>
      <c r="BV102" s="26" t="s">
        <v>80</v>
      </c>
      <c r="BW102" s="26" t="s">
        <v>110</v>
      </c>
      <c r="BX102" s="26" t="s">
        <v>107</v>
      </c>
      <c r="CL102" s="26" t="s">
        <v>1</v>
      </c>
    </row>
    <row r="103" spans="1:90" s="4" customFormat="1" ht="23.25" customHeight="1">
      <c r="A103" s="89" t="s">
        <v>87</v>
      </c>
      <c r="B103" s="52"/>
      <c r="C103" s="10"/>
      <c r="D103" s="10"/>
      <c r="E103" s="10"/>
      <c r="F103" s="276" t="s">
        <v>111</v>
      </c>
      <c r="G103" s="276"/>
      <c r="H103" s="276"/>
      <c r="I103" s="276"/>
      <c r="J103" s="276"/>
      <c r="K103" s="10"/>
      <c r="L103" s="276" t="s">
        <v>112</v>
      </c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35">
        <f>'SO 610.1 - část stavební'!J34</f>
        <v>0</v>
      </c>
      <c r="AH103" s="236"/>
      <c r="AI103" s="236"/>
      <c r="AJ103" s="236"/>
      <c r="AK103" s="236"/>
      <c r="AL103" s="236"/>
      <c r="AM103" s="236"/>
      <c r="AN103" s="235">
        <f t="shared" si="0"/>
        <v>0</v>
      </c>
      <c r="AO103" s="236"/>
      <c r="AP103" s="236"/>
      <c r="AQ103" s="90" t="s">
        <v>90</v>
      </c>
      <c r="AR103" s="52"/>
      <c r="AS103" s="91">
        <v>0</v>
      </c>
      <c r="AT103" s="92">
        <f t="shared" si="1"/>
        <v>0</v>
      </c>
      <c r="AU103" s="93">
        <f>'SO 610.1 - část stavební'!P140</f>
        <v>0</v>
      </c>
      <c r="AV103" s="92">
        <f>'SO 610.1 - část stavební'!J37</f>
        <v>0</v>
      </c>
      <c r="AW103" s="92">
        <f>'SO 610.1 - část stavební'!J38</f>
        <v>0</v>
      </c>
      <c r="AX103" s="92">
        <f>'SO 610.1 - část stavební'!J39</f>
        <v>0</v>
      </c>
      <c r="AY103" s="92">
        <f>'SO 610.1 - část stavební'!J40</f>
        <v>0</v>
      </c>
      <c r="AZ103" s="92">
        <f>'SO 610.1 - část stavební'!F37</f>
        <v>0</v>
      </c>
      <c r="BA103" s="92">
        <f>'SO 610.1 - část stavební'!F38</f>
        <v>0</v>
      </c>
      <c r="BB103" s="92">
        <f>'SO 610.1 - část stavební'!F39</f>
        <v>0</v>
      </c>
      <c r="BC103" s="92">
        <f>'SO 610.1 - část stavební'!F40</f>
        <v>0</v>
      </c>
      <c r="BD103" s="94">
        <f>'SO 610.1 - část stavební'!F41</f>
        <v>0</v>
      </c>
      <c r="BT103" s="26" t="s">
        <v>113</v>
      </c>
      <c r="BV103" s="26" t="s">
        <v>80</v>
      </c>
      <c r="BW103" s="26" t="s">
        <v>114</v>
      </c>
      <c r="BX103" s="26" t="s">
        <v>110</v>
      </c>
      <c r="CL103" s="26" t="s">
        <v>1</v>
      </c>
    </row>
    <row r="104" spans="1:90" s="4" customFormat="1" ht="23.25" customHeight="1">
      <c r="A104" s="89" t="s">
        <v>87</v>
      </c>
      <c r="B104" s="52"/>
      <c r="C104" s="10"/>
      <c r="D104" s="10"/>
      <c r="E104" s="10"/>
      <c r="F104" s="276" t="s">
        <v>115</v>
      </c>
      <c r="G104" s="276"/>
      <c r="H104" s="276"/>
      <c r="I104" s="276"/>
      <c r="J104" s="276"/>
      <c r="K104" s="10"/>
      <c r="L104" s="276" t="s">
        <v>116</v>
      </c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35">
        <f>'SO 610.2 - jímka'!J34</f>
        <v>0</v>
      </c>
      <c r="AH104" s="236"/>
      <c r="AI104" s="236"/>
      <c r="AJ104" s="236"/>
      <c r="AK104" s="236"/>
      <c r="AL104" s="236"/>
      <c r="AM104" s="236"/>
      <c r="AN104" s="235">
        <f t="shared" si="0"/>
        <v>0</v>
      </c>
      <c r="AO104" s="236"/>
      <c r="AP104" s="236"/>
      <c r="AQ104" s="90" t="s">
        <v>90</v>
      </c>
      <c r="AR104" s="52"/>
      <c r="AS104" s="91">
        <v>0</v>
      </c>
      <c r="AT104" s="92">
        <f t="shared" si="1"/>
        <v>0</v>
      </c>
      <c r="AU104" s="93">
        <f>'SO 610.2 - jímka'!P136</f>
        <v>0</v>
      </c>
      <c r="AV104" s="92">
        <f>'SO 610.2 - jímka'!J37</f>
        <v>0</v>
      </c>
      <c r="AW104" s="92">
        <f>'SO 610.2 - jímka'!J38</f>
        <v>0</v>
      </c>
      <c r="AX104" s="92">
        <f>'SO 610.2 - jímka'!J39</f>
        <v>0</v>
      </c>
      <c r="AY104" s="92">
        <f>'SO 610.2 - jímka'!J40</f>
        <v>0</v>
      </c>
      <c r="AZ104" s="92">
        <f>'SO 610.2 - jímka'!F37</f>
        <v>0</v>
      </c>
      <c r="BA104" s="92">
        <f>'SO 610.2 - jímka'!F38</f>
        <v>0</v>
      </c>
      <c r="BB104" s="92">
        <f>'SO 610.2 - jímka'!F39</f>
        <v>0</v>
      </c>
      <c r="BC104" s="92">
        <f>'SO 610.2 - jímka'!F40</f>
        <v>0</v>
      </c>
      <c r="BD104" s="94">
        <f>'SO 610.2 - jímka'!F41</f>
        <v>0</v>
      </c>
      <c r="BT104" s="26" t="s">
        <v>113</v>
      </c>
      <c r="BV104" s="26" t="s">
        <v>80</v>
      </c>
      <c r="BW104" s="26" t="s">
        <v>117</v>
      </c>
      <c r="BX104" s="26" t="s">
        <v>110</v>
      </c>
      <c r="CL104" s="26" t="s">
        <v>1</v>
      </c>
    </row>
    <row r="105" spans="1:90" s="4" customFormat="1" ht="16.5" customHeight="1">
      <c r="A105" s="89" t="s">
        <v>87</v>
      </c>
      <c r="B105" s="52"/>
      <c r="C105" s="10"/>
      <c r="D105" s="10"/>
      <c r="E105" s="276" t="s">
        <v>118</v>
      </c>
      <c r="F105" s="276"/>
      <c r="G105" s="276"/>
      <c r="H105" s="276"/>
      <c r="I105" s="276"/>
      <c r="J105" s="10"/>
      <c r="K105" s="276" t="s">
        <v>119</v>
      </c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35">
        <f>'SO 620 - konstrukční řešení'!J32</f>
        <v>0</v>
      </c>
      <c r="AH105" s="236"/>
      <c r="AI105" s="236"/>
      <c r="AJ105" s="236"/>
      <c r="AK105" s="236"/>
      <c r="AL105" s="236"/>
      <c r="AM105" s="236"/>
      <c r="AN105" s="235">
        <f t="shared" si="0"/>
        <v>0</v>
      </c>
      <c r="AO105" s="236"/>
      <c r="AP105" s="236"/>
      <c r="AQ105" s="90" t="s">
        <v>90</v>
      </c>
      <c r="AR105" s="52"/>
      <c r="AS105" s="91">
        <v>0</v>
      </c>
      <c r="AT105" s="92">
        <f t="shared" si="1"/>
        <v>0</v>
      </c>
      <c r="AU105" s="93">
        <f>'SO 620 - konstrukční řešení'!P129</f>
        <v>0</v>
      </c>
      <c r="AV105" s="92">
        <f>'SO 620 - konstrukční řešení'!J35</f>
        <v>0</v>
      </c>
      <c r="AW105" s="92">
        <f>'SO 620 - konstrukční řešení'!J36</f>
        <v>0</v>
      </c>
      <c r="AX105" s="92">
        <f>'SO 620 - konstrukční řešení'!J37</f>
        <v>0</v>
      </c>
      <c r="AY105" s="92">
        <f>'SO 620 - konstrukční řešení'!J38</f>
        <v>0</v>
      </c>
      <c r="AZ105" s="92">
        <f>'SO 620 - konstrukční řešení'!F35</f>
        <v>0</v>
      </c>
      <c r="BA105" s="92">
        <f>'SO 620 - konstrukční řešení'!F36</f>
        <v>0</v>
      </c>
      <c r="BB105" s="92">
        <f>'SO 620 - konstrukční řešení'!F37</f>
        <v>0</v>
      </c>
      <c r="BC105" s="92">
        <f>'SO 620 - konstrukční řešení'!F38</f>
        <v>0</v>
      </c>
      <c r="BD105" s="94">
        <f>'SO 620 - konstrukční řešení'!F39</f>
        <v>0</v>
      </c>
      <c r="BT105" s="26" t="s">
        <v>86</v>
      </c>
      <c r="BV105" s="26" t="s">
        <v>80</v>
      </c>
      <c r="BW105" s="26" t="s">
        <v>120</v>
      </c>
      <c r="BX105" s="26" t="s">
        <v>107</v>
      </c>
      <c r="CL105" s="26" t="s">
        <v>1</v>
      </c>
    </row>
    <row r="106" spans="1:91" s="7" customFormat="1" ht="16.5" customHeight="1">
      <c r="A106" s="89" t="s">
        <v>87</v>
      </c>
      <c r="B106" s="80"/>
      <c r="C106" s="81"/>
      <c r="D106" s="277" t="s">
        <v>121</v>
      </c>
      <c r="E106" s="277"/>
      <c r="F106" s="277"/>
      <c r="G106" s="277"/>
      <c r="H106" s="277"/>
      <c r="I106" s="82"/>
      <c r="J106" s="277" t="s">
        <v>122</v>
      </c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41">
        <f>'90 - OSTATNÍ NÁKLADY'!J30</f>
        <v>0</v>
      </c>
      <c r="AH106" s="242"/>
      <c r="AI106" s="242"/>
      <c r="AJ106" s="242"/>
      <c r="AK106" s="242"/>
      <c r="AL106" s="242"/>
      <c r="AM106" s="242"/>
      <c r="AN106" s="241">
        <f t="shared" si="0"/>
        <v>0</v>
      </c>
      <c r="AO106" s="242"/>
      <c r="AP106" s="242"/>
      <c r="AQ106" s="83" t="s">
        <v>123</v>
      </c>
      <c r="AR106" s="80"/>
      <c r="AS106" s="95">
        <v>0</v>
      </c>
      <c r="AT106" s="96">
        <f t="shared" si="1"/>
        <v>0</v>
      </c>
      <c r="AU106" s="97">
        <f>'90 - OSTATNÍ NÁKLADY'!P117</f>
        <v>0</v>
      </c>
      <c r="AV106" s="96">
        <f>'90 - OSTATNÍ NÁKLADY'!J33</f>
        <v>0</v>
      </c>
      <c r="AW106" s="96">
        <f>'90 - OSTATNÍ NÁKLADY'!J34</f>
        <v>0</v>
      </c>
      <c r="AX106" s="96">
        <f>'90 - OSTATNÍ NÁKLADY'!J35</f>
        <v>0</v>
      </c>
      <c r="AY106" s="96">
        <f>'90 - OSTATNÍ NÁKLADY'!J36</f>
        <v>0</v>
      </c>
      <c r="AZ106" s="96">
        <f>'90 - OSTATNÍ NÁKLADY'!F33</f>
        <v>0</v>
      </c>
      <c r="BA106" s="96">
        <f>'90 - OSTATNÍ NÁKLADY'!F34</f>
        <v>0</v>
      </c>
      <c r="BB106" s="96">
        <f>'90 - OSTATNÍ NÁKLADY'!F35</f>
        <v>0</v>
      </c>
      <c r="BC106" s="96">
        <f>'90 - OSTATNÍ NÁKLADY'!F36</f>
        <v>0</v>
      </c>
      <c r="BD106" s="98">
        <f>'90 - OSTATNÍ NÁKLADY'!F37</f>
        <v>0</v>
      </c>
      <c r="BT106" s="88" t="s">
        <v>33</v>
      </c>
      <c r="BV106" s="88" t="s">
        <v>80</v>
      </c>
      <c r="BW106" s="88" t="s">
        <v>124</v>
      </c>
      <c r="BX106" s="88" t="s">
        <v>4</v>
      </c>
      <c r="CL106" s="88" t="s">
        <v>1</v>
      </c>
      <c r="CM106" s="88" t="s">
        <v>86</v>
      </c>
    </row>
    <row r="107" spans="1:57" s="2" customFormat="1" ht="30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4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mergeCells count="86">
    <mergeCell ref="C92:G92"/>
    <mergeCell ref="D95:H95"/>
    <mergeCell ref="D97:H97"/>
    <mergeCell ref="D101:H101"/>
    <mergeCell ref="E98:I98"/>
    <mergeCell ref="E100:I100"/>
    <mergeCell ref="E96:I96"/>
    <mergeCell ref="K98:AF98"/>
    <mergeCell ref="K99:AF99"/>
    <mergeCell ref="K100:AF100"/>
    <mergeCell ref="K96:AF96"/>
    <mergeCell ref="L104:AF104"/>
    <mergeCell ref="L85:AJ85"/>
    <mergeCell ref="L103:AF103"/>
    <mergeCell ref="E105:I105"/>
    <mergeCell ref="K105:AF105"/>
    <mergeCell ref="D106:H106"/>
    <mergeCell ref="J106:AF106"/>
    <mergeCell ref="AG104:AM104"/>
    <mergeCell ref="E102:I102"/>
    <mergeCell ref="E99:I99"/>
    <mergeCell ref="F104:J104"/>
    <mergeCell ref="F103:J103"/>
    <mergeCell ref="I92:AF92"/>
    <mergeCell ref="J95:AF95"/>
    <mergeCell ref="J101:AF101"/>
    <mergeCell ref="J97:AF97"/>
    <mergeCell ref="K102:AF10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9:AM99"/>
    <mergeCell ref="AG103:AM103"/>
    <mergeCell ref="AG101:AM101"/>
    <mergeCell ref="AG102:AM102"/>
    <mergeCell ref="AG100:AM100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8:AP98"/>
    <mergeCell ref="AN92:AP92"/>
    <mergeCell ref="AN104:AP104"/>
    <mergeCell ref="AS89:AT91"/>
    <mergeCell ref="AN105:AP105"/>
    <mergeCell ref="AG105:AM105"/>
    <mergeCell ref="AN106:AP106"/>
    <mergeCell ref="AG106:AM106"/>
    <mergeCell ref="AG94:AM94"/>
    <mergeCell ref="AN94:AP94"/>
    <mergeCell ref="AN103:AP103"/>
    <mergeCell ref="AN102:AP102"/>
    <mergeCell ref="AN95:AP95"/>
    <mergeCell ref="AN101:AP101"/>
    <mergeCell ref="AN96:AP96"/>
    <mergeCell ref="AN97:AP97"/>
    <mergeCell ref="AN100:AP100"/>
    <mergeCell ref="AN99:AP99"/>
  </mergeCells>
  <hyperlinks>
    <hyperlink ref="A96" location="'SO 310 - zdravotechnika'!C2" display="/"/>
    <hyperlink ref="A98" location="'SO 410.1 - elektro - siln...'!C2" display="/"/>
    <hyperlink ref="A99" location="'SO 410.2 - teplotní + kou...'!C2" display="/"/>
    <hyperlink ref="A100" location="'SO 410.3 - záplavová čidl...'!C2" display="/"/>
    <hyperlink ref="A103" location="'SO 610.1 - část stavební'!C2" display="/"/>
    <hyperlink ref="A104" location="'SO 610.2 - jímka'!C2" display="/"/>
    <hyperlink ref="A105" location="'SO 620 - konstrukční řešení'!C2" display="/"/>
    <hyperlink ref="A106" location="'90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49"/>
  <sheetViews>
    <sheetView showGridLines="0" workbookViewId="0" topLeftCell="A1">
      <selection activeCell="D7" sqref="D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2756</v>
      </c>
      <c r="H4" s="21"/>
    </row>
    <row r="5" spans="2:8" s="1" customFormat="1" ht="12" customHeight="1">
      <c r="B5" s="21"/>
      <c r="C5" s="25" t="s">
        <v>14</v>
      </c>
      <c r="D5" s="270" t="s">
        <v>15</v>
      </c>
      <c r="E5" s="246"/>
      <c r="F5" s="246"/>
      <c r="H5" s="21"/>
    </row>
    <row r="6" spans="2:8" s="1" customFormat="1" ht="36.95" customHeight="1">
      <c r="B6" s="21"/>
      <c r="C6" s="27" t="s">
        <v>17</v>
      </c>
      <c r="D6" s="267" t="s">
        <v>18</v>
      </c>
      <c r="E6" s="246"/>
      <c r="F6" s="246"/>
      <c r="H6" s="21"/>
    </row>
    <row r="7" spans="2:8" s="1" customFormat="1" ht="16.5" customHeight="1">
      <c r="B7" s="21"/>
      <c r="C7" s="28" t="s">
        <v>23</v>
      </c>
      <c r="D7" s="56"/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6"/>
      <c r="B9" s="127"/>
      <c r="C9" s="128" t="s">
        <v>59</v>
      </c>
      <c r="D9" s="129" t="s">
        <v>60</v>
      </c>
      <c r="E9" s="129" t="s">
        <v>144</v>
      </c>
      <c r="F9" s="130" t="s">
        <v>2757</v>
      </c>
      <c r="G9" s="126"/>
      <c r="H9" s="127"/>
    </row>
    <row r="10" spans="1:8" s="2" customFormat="1" ht="26.45" customHeight="1">
      <c r="A10" s="33"/>
      <c r="B10" s="34"/>
      <c r="C10" s="227" t="s">
        <v>2758</v>
      </c>
      <c r="D10" s="227" t="s">
        <v>112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28" t="s">
        <v>538</v>
      </c>
      <c r="D11" s="229" t="s">
        <v>1</v>
      </c>
      <c r="E11" s="230" t="s">
        <v>1</v>
      </c>
      <c r="F11" s="231">
        <v>632.63</v>
      </c>
      <c r="G11" s="33"/>
      <c r="H11" s="34"/>
    </row>
    <row r="12" spans="1:8" s="2" customFormat="1" ht="16.9" customHeight="1">
      <c r="A12" s="33"/>
      <c r="B12" s="34"/>
      <c r="C12" s="232" t="s">
        <v>1</v>
      </c>
      <c r="D12" s="232" t="s">
        <v>829</v>
      </c>
      <c r="E12" s="18" t="s">
        <v>1</v>
      </c>
      <c r="F12" s="233">
        <v>0</v>
      </c>
      <c r="G12" s="33"/>
      <c r="H12" s="34"/>
    </row>
    <row r="13" spans="1:8" s="2" customFormat="1" ht="16.9" customHeight="1">
      <c r="A13" s="33"/>
      <c r="B13" s="34"/>
      <c r="C13" s="232" t="s">
        <v>1</v>
      </c>
      <c r="D13" s="232" t="s">
        <v>830</v>
      </c>
      <c r="E13" s="18" t="s">
        <v>1</v>
      </c>
      <c r="F13" s="233">
        <v>0</v>
      </c>
      <c r="G13" s="33"/>
      <c r="H13" s="34"/>
    </row>
    <row r="14" spans="1:8" s="2" customFormat="1" ht="16.9" customHeight="1">
      <c r="A14" s="33"/>
      <c r="B14" s="34"/>
      <c r="C14" s="232" t="s">
        <v>1</v>
      </c>
      <c r="D14" s="232" t="s">
        <v>749</v>
      </c>
      <c r="E14" s="18" t="s">
        <v>1</v>
      </c>
      <c r="F14" s="233">
        <v>0</v>
      </c>
      <c r="G14" s="33"/>
      <c r="H14" s="34"/>
    </row>
    <row r="15" spans="1:8" s="2" customFormat="1" ht="16.9" customHeight="1">
      <c r="A15" s="33"/>
      <c r="B15" s="34"/>
      <c r="C15" s="232" t="s">
        <v>542</v>
      </c>
      <c r="D15" s="232" t="s">
        <v>831</v>
      </c>
      <c r="E15" s="18" t="s">
        <v>1</v>
      </c>
      <c r="F15" s="233">
        <v>295.68</v>
      </c>
      <c r="G15" s="33"/>
      <c r="H15" s="34"/>
    </row>
    <row r="16" spans="1:8" s="2" customFormat="1" ht="16.9" customHeight="1">
      <c r="A16" s="33"/>
      <c r="B16" s="34"/>
      <c r="C16" s="232" t="s">
        <v>544</v>
      </c>
      <c r="D16" s="232" t="s">
        <v>840</v>
      </c>
      <c r="E16" s="18" t="s">
        <v>1</v>
      </c>
      <c r="F16" s="233">
        <v>71.26</v>
      </c>
      <c r="G16" s="33"/>
      <c r="H16" s="34"/>
    </row>
    <row r="17" spans="1:8" s="2" customFormat="1" ht="16.9" customHeight="1">
      <c r="A17" s="33"/>
      <c r="B17" s="34"/>
      <c r="C17" s="232" t="s">
        <v>1</v>
      </c>
      <c r="D17" s="232" t="s">
        <v>896</v>
      </c>
      <c r="E17" s="18" t="s">
        <v>1</v>
      </c>
      <c r="F17" s="233">
        <v>265.69</v>
      </c>
      <c r="G17" s="33"/>
      <c r="H17" s="34"/>
    </row>
    <row r="18" spans="1:8" s="2" customFormat="1" ht="16.9" customHeight="1">
      <c r="A18" s="33"/>
      <c r="B18" s="34"/>
      <c r="C18" s="232" t="s">
        <v>538</v>
      </c>
      <c r="D18" s="232" t="s">
        <v>645</v>
      </c>
      <c r="E18" s="18" t="s">
        <v>1</v>
      </c>
      <c r="F18" s="233">
        <v>632.63</v>
      </c>
      <c r="G18" s="33"/>
      <c r="H18" s="34"/>
    </row>
    <row r="19" spans="1:8" s="2" customFormat="1" ht="16.9" customHeight="1">
      <c r="A19" s="33"/>
      <c r="B19" s="34"/>
      <c r="C19" s="234" t="s">
        <v>2759</v>
      </c>
      <c r="D19" s="33"/>
      <c r="E19" s="33"/>
      <c r="F19" s="33"/>
      <c r="G19" s="33"/>
      <c r="H19" s="34"/>
    </row>
    <row r="20" spans="1:8" s="2" customFormat="1" ht="16.9" customHeight="1">
      <c r="A20" s="33"/>
      <c r="B20" s="34"/>
      <c r="C20" s="232" t="s">
        <v>892</v>
      </c>
      <c r="D20" s="232" t="s">
        <v>893</v>
      </c>
      <c r="E20" s="18" t="s">
        <v>284</v>
      </c>
      <c r="F20" s="233">
        <v>632.63</v>
      </c>
      <c r="G20" s="33"/>
      <c r="H20" s="34"/>
    </row>
    <row r="21" spans="1:8" s="2" customFormat="1" ht="16.9" customHeight="1">
      <c r="A21" s="33"/>
      <c r="B21" s="34"/>
      <c r="C21" s="232" t="s">
        <v>1260</v>
      </c>
      <c r="D21" s="232" t="s">
        <v>1261</v>
      </c>
      <c r="E21" s="18" t="s">
        <v>284</v>
      </c>
      <c r="F21" s="233">
        <v>632.63</v>
      </c>
      <c r="G21" s="33"/>
      <c r="H21" s="34"/>
    </row>
    <row r="22" spans="1:8" s="2" customFormat="1" ht="16.9" customHeight="1">
      <c r="A22" s="33"/>
      <c r="B22" s="34"/>
      <c r="C22" s="232" t="s">
        <v>1248</v>
      </c>
      <c r="D22" s="232" t="s">
        <v>1249</v>
      </c>
      <c r="E22" s="18" t="s">
        <v>284</v>
      </c>
      <c r="F22" s="233">
        <v>632.63</v>
      </c>
      <c r="G22" s="33"/>
      <c r="H22" s="34"/>
    </row>
    <row r="23" spans="1:8" s="2" customFormat="1" ht="16.9" customHeight="1">
      <c r="A23" s="33"/>
      <c r="B23" s="34"/>
      <c r="C23" s="228" t="s">
        <v>540</v>
      </c>
      <c r="D23" s="229" t="s">
        <v>1</v>
      </c>
      <c r="E23" s="230" t="s">
        <v>1</v>
      </c>
      <c r="F23" s="231">
        <v>366.94</v>
      </c>
      <c r="G23" s="33"/>
      <c r="H23" s="34"/>
    </row>
    <row r="24" spans="1:8" s="2" customFormat="1" ht="16.9" customHeight="1">
      <c r="A24" s="33"/>
      <c r="B24" s="34"/>
      <c r="C24" s="232" t="s">
        <v>1</v>
      </c>
      <c r="D24" s="232" t="s">
        <v>829</v>
      </c>
      <c r="E24" s="18" t="s">
        <v>1</v>
      </c>
      <c r="F24" s="233">
        <v>0</v>
      </c>
      <c r="G24" s="33"/>
      <c r="H24" s="34"/>
    </row>
    <row r="25" spans="1:8" s="2" customFormat="1" ht="16.9" customHeight="1">
      <c r="A25" s="33"/>
      <c r="B25" s="34"/>
      <c r="C25" s="232" t="s">
        <v>1</v>
      </c>
      <c r="D25" s="232" t="s">
        <v>830</v>
      </c>
      <c r="E25" s="18" t="s">
        <v>1</v>
      </c>
      <c r="F25" s="233">
        <v>0</v>
      </c>
      <c r="G25" s="33"/>
      <c r="H25" s="34"/>
    </row>
    <row r="26" spans="1:8" s="2" customFormat="1" ht="16.9" customHeight="1">
      <c r="A26" s="33"/>
      <c r="B26" s="34"/>
      <c r="C26" s="232" t="s">
        <v>1</v>
      </c>
      <c r="D26" s="232" t="s">
        <v>749</v>
      </c>
      <c r="E26" s="18" t="s">
        <v>1</v>
      </c>
      <c r="F26" s="233">
        <v>0</v>
      </c>
      <c r="G26" s="33"/>
      <c r="H26" s="34"/>
    </row>
    <row r="27" spans="1:8" s="2" customFormat="1" ht="16.9" customHeight="1">
      <c r="A27" s="33"/>
      <c r="B27" s="34"/>
      <c r="C27" s="232" t="s">
        <v>542</v>
      </c>
      <c r="D27" s="232" t="s">
        <v>831</v>
      </c>
      <c r="E27" s="18" t="s">
        <v>1</v>
      </c>
      <c r="F27" s="233">
        <v>295.68</v>
      </c>
      <c r="G27" s="33"/>
      <c r="H27" s="34"/>
    </row>
    <row r="28" spans="1:8" s="2" customFormat="1" ht="16.9" customHeight="1">
      <c r="A28" s="33"/>
      <c r="B28" s="34"/>
      <c r="C28" s="232" t="s">
        <v>544</v>
      </c>
      <c r="D28" s="232" t="s">
        <v>840</v>
      </c>
      <c r="E28" s="18" t="s">
        <v>1</v>
      </c>
      <c r="F28" s="233">
        <v>71.26</v>
      </c>
      <c r="G28" s="33"/>
      <c r="H28" s="34"/>
    </row>
    <row r="29" spans="1:8" s="2" customFormat="1" ht="16.9" customHeight="1">
      <c r="A29" s="33"/>
      <c r="B29" s="34"/>
      <c r="C29" s="232" t="s">
        <v>540</v>
      </c>
      <c r="D29" s="232" t="s">
        <v>776</v>
      </c>
      <c r="E29" s="18" t="s">
        <v>1</v>
      </c>
      <c r="F29" s="233">
        <v>366.94</v>
      </c>
      <c r="G29" s="33"/>
      <c r="H29" s="34"/>
    </row>
    <row r="30" spans="1:8" s="2" customFormat="1" ht="16.9" customHeight="1">
      <c r="A30" s="33"/>
      <c r="B30" s="34"/>
      <c r="C30" s="234" t="s">
        <v>2759</v>
      </c>
      <c r="D30" s="33"/>
      <c r="E30" s="33"/>
      <c r="F30" s="33"/>
      <c r="G30" s="33"/>
      <c r="H30" s="34"/>
    </row>
    <row r="31" spans="1:8" s="2" customFormat="1" ht="16.9" customHeight="1">
      <c r="A31" s="33"/>
      <c r="B31" s="34"/>
      <c r="C31" s="232" t="s">
        <v>892</v>
      </c>
      <c r="D31" s="232" t="s">
        <v>893</v>
      </c>
      <c r="E31" s="18" t="s">
        <v>284</v>
      </c>
      <c r="F31" s="233">
        <v>632.63</v>
      </c>
      <c r="G31" s="33"/>
      <c r="H31" s="34"/>
    </row>
    <row r="32" spans="1:8" s="2" customFormat="1" ht="16.9" customHeight="1">
      <c r="A32" s="33"/>
      <c r="B32" s="34"/>
      <c r="C32" s="232" t="s">
        <v>867</v>
      </c>
      <c r="D32" s="232" t="s">
        <v>868</v>
      </c>
      <c r="E32" s="18" t="s">
        <v>284</v>
      </c>
      <c r="F32" s="233">
        <v>395.34</v>
      </c>
      <c r="G32" s="33"/>
      <c r="H32" s="34"/>
    </row>
    <row r="33" spans="1:8" s="2" customFormat="1" ht="16.9" customHeight="1">
      <c r="A33" s="33"/>
      <c r="B33" s="34"/>
      <c r="C33" s="232" t="s">
        <v>903</v>
      </c>
      <c r="D33" s="232" t="s">
        <v>904</v>
      </c>
      <c r="E33" s="18" t="s">
        <v>284</v>
      </c>
      <c r="F33" s="233">
        <v>366.94</v>
      </c>
      <c r="G33" s="33"/>
      <c r="H33" s="34"/>
    </row>
    <row r="34" spans="1:8" s="2" customFormat="1" ht="16.9" customHeight="1">
      <c r="A34" s="33"/>
      <c r="B34" s="34"/>
      <c r="C34" s="232" t="s">
        <v>1281</v>
      </c>
      <c r="D34" s="232" t="s">
        <v>1282</v>
      </c>
      <c r="E34" s="18" t="s">
        <v>284</v>
      </c>
      <c r="F34" s="233">
        <v>366.94</v>
      </c>
      <c r="G34" s="33"/>
      <c r="H34" s="34"/>
    </row>
    <row r="35" spans="1:8" s="2" customFormat="1" ht="16.9" customHeight="1">
      <c r="A35" s="33"/>
      <c r="B35" s="34"/>
      <c r="C35" s="232" t="s">
        <v>1265</v>
      </c>
      <c r="D35" s="232" t="s">
        <v>1266</v>
      </c>
      <c r="E35" s="18" t="s">
        <v>284</v>
      </c>
      <c r="F35" s="233">
        <v>366.94</v>
      </c>
      <c r="G35" s="33"/>
      <c r="H35" s="34"/>
    </row>
    <row r="36" spans="1:8" s="2" customFormat="1" ht="16.9" customHeight="1">
      <c r="A36" s="33"/>
      <c r="B36" s="34"/>
      <c r="C36" s="232" t="s">
        <v>1275</v>
      </c>
      <c r="D36" s="232" t="s">
        <v>1276</v>
      </c>
      <c r="E36" s="18" t="s">
        <v>284</v>
      </c>
      <c r="F36" s="233">
        <v>366.94</v>
      </c>
      <c r="G36" s="33"/>
      <c r="H36" s="34"/>
    </row>
    <row r="37" spans="1:8" s="2" customFormat="1" ht="16.9" customHeight="1">
      <c r="A37" s="33"/>
      <c r="B37" s="34"/>
      <c r="C37" s="232" t="s">
        <v>1270</v>
      </c>
      <c r="D37" s="232" t="s">
        <v>1271</v>
      </c>
      <c r="E37" s="18" t="s">
        <v>284</v>
      </c>
      <c r="F37" s="233">
        <v>366.94</v>
      </c>
      <c r="G37" s="33"/>
      <c r="H37" s="34"/>
    </row>
    <row r="38" spans="1:8" s="2" customFormat="1" ht="16.9" customHeight="1">
      <c r="A38" s="33"/>
      <c r="B38" s="34"/>
      <c r="C38" s="228" t="s">
        <v>542</v>
      </c>
      <c r="D38" s="229" t="s">
        <v>1</v>
      </c>
      <c r="E38" s="230" t="s">
        <v>1</v>
      </c>
      <c r="F38" s="231">
        <v>295.68</v>
      </c>
      <c r="G38" s="33"/>
      <c r="H38" s="34"/>
    </row>
    <row r="39" spans="1:8" s="2" customFormat="1" ht="16.9" customHeight="1">
      <c r="A39" s="33"/>
      <c r="B39" s="34"/>
      <c r="C39" s="232" t="s">
        <v>1</v>
      </c>
      <c r="D39" s="232" t="s">
        <v>829</v>
      </c>
      <c r="E39" s="18" t="s">
        <v>1</v>
      </c>
      <c r="F39" s="233">
        <v>0</v>
      </c>
      <c r="G39" s="33"/>
      <c r="H39" s="34"/>
    </row>
    <row r="40" spans="1:8" s="2" customFormat="1" ht="16.9" customHeight="1">
      <c r="A40" s="33"/>
      <c r="B40" s="34"/>
      <c r="C40" s="232" t="s">
        <v>1</v>
      </c>
      <c r="D40" s="232" t="s">
        <v>830</v>
      </c>
      <c r="E40" s="18" t="s">
        <v>1</v>
      </c>
      <c r="F40" s="233">
        <v>0</v>
      </c>
      <c r="G40" s="33"/>
      <c r="H40" s="34"/>
    </row>
    <row r="41" spans="1:8" s="2" customFormat="1" ht="16.9" customHeight="1">
      <c r="A41" s="33"/>
      <c r="B41" s="34"/>
      <c r="C41" s="232" t="s">
        <v>1</v>
      </c>
      <c r="D41" s="232" t="s">
        <v>749</v>
      </c>
      <c r="E41" s="18" t="s">
        <v>1</v>
      </c>
      <c r="F41" s="233">
        <v>0</v>
      </c>
      <c r="G41" s="33"/>
      <c r="H41" s="34"/>
    </row>
    <row r="42" spans="1:8" s="2" customFormat="1" ht="16.9" customHeight="1">
      <c r="A42" s="33"/>
      <c r="B42" s="34"/>
      <c r="C42" s="232" t="s">
        <v>542</v>
      </c>
      <c r="D42" s="232" t="s">
        <v>831</v>
      </c>
      <c r="E42" s="18" t="s">
        <v>1</v>
      </c>
      <c r="F42" s="233">
        <v>295.68</v>
      </c>
      <c r="G42" s="33"/>
      <c r="H42" s="34"/>
    </row>
    <row r="43" spans="1:8" s="2" customFormat="1" ht="16.9" customHeight="1">
      <c r="A43" s="33"/>
      <c r="B43" s="34"/>
      <c r="C43" s="234" t="s">
        <v>2759</v>
      </c>
      <c r="D43" s="33"/>
      <c r="E43" s="33"/>
      <c r="F43" s="33"/>
      <c r="G43" s="33"/>
      <c r="H43" s="34"/>
    </row>
    <row r="44" spans="1:8" s="2" customFormat="1" ht="16.9" customHeight="1">
      <c r="A44" s="33"/>
      <c r="B44" s="34"/>
      <c r="C44" s="232" t="s">
        <v>892</v>
      </c>
      <c r="D44" s="232" t="s">
        <v>893</v>
      </c>
      <c r="E44" s="18" t="s">
        <v>284</v>
      </c>
      <c r="F44" s="233">
        <v>632.63</v>
      </c>
      <c r="G44" s="33"/>
      <c r="H44" s="34"/>
    </row>
    <row r="45" spans="1:8" s="2" customFormat="1" ht="16.9" customHeight="1">
      <c r="A45" s="33"/>
      <c r="B45" s="34"/>
      <c r="C45" s="232" t="s">
        <v>823</v>
      </c>
      <c r="D45" s="232" t="s">
        <v>824</v>
      </c>
      <c r="E45" s="18" t="s">
        <v>284</v>
      </c>
      <c r="F45" s="233">
        <v>295.68</v>
      </c>
      <c r="G45" s="33"/>
      <c r="H45" s="34"/>
    </row>
    <row r="46" spans="1:8" s="2" customFormat="1" ht="16.9" customHeight="1">
      <c r="A46" s="33"/>
      <c r="B46" s="34"/>
      <c r="C46" s="232" t="s">
        <v>988</v>
      </c>
      <c r="D46" s="232" t="s">
        <v>989</v>
      </c>
      <c r="E46" s="18" t="s">
        <v>730</v>
      </c>
      <c r="F46" s="233">
        <v>128.885</v>
      </c>
      <c r="G46" s="33"/>
      <c r="H46" s="34"/>
    </row>
    <row r="47" spans="1:8" s="2" customFormat="1" ht="16.9" customHeight="1">
      <c r="A47" s="33"/>
      <c r="B47" s="34"/>
      <c r="C47" s="228" t="s">
        <v>544</v>
      </c>
      <c r="D47" s="229" t="s">
        <v>1</v>
      </c>
      <c r="E47" s="230" t="s">
        <v>1</v>
      </c>
      <c r="F47" s="231">
        <v>71.26</v>
      </c>
      <c r="G47" s="33"/>
      <c r="H47" s="34"/>
    </row>
    <row r="48" spans="1:8" s="2" customFormat="1" ht="16.9" customHeight="1">
      <c r="A48" s="33"/>
      <c r="B48" s="34"/>
      <c r="C48" s="232" t="s">
        <v>544</v>
      </c>
      <c r="D48" s="232" t="s">
        <v>840</v>
      </c>
      <c r="E48" s="18" t="s">
        <v>1</v>
      </c>
      <c r="F48" s="233">
        <v>71.26</v>
      </c>
      <c r="G48" s="33"/>
      <c r="H48" s="34"/>
    </row>
    <row r="49" spans="1:8" s="2" customFormat="1" ht="16.9" customHeight="1">
      <c r="A49" s="33"/>
      <c r="B49" s="34"/>
      <c r="C49" s="234" t="s">
        <v>2759</v>
      </c>
      <c r="D49" s="33"/>
      <c r="E49" s="33"/>
      <c r="F49" s="33"/>
      <c r="G49" s="33"/>
      <c r="H49" s="34"/>
    </row>
    <row r="50" spans="1:8" s="2" customFormat="1" ht="16.9" customHeight="1">
      <c r="A50" s="33"/>
      <c r="B50" s="34"/>
      <c r="C50" s="232" t="s">
        <v>892</v>
      </c>
      <c r="D50" s="232" t="s">
        <v>893</v>
      </c>
      <c r="E50" s="18" t="s">
        <v>284</v>
      </c>
      <c r="F50" s="233">
        <v>632.63</v>
      </c>
      <c r="G50" s="33"/>
      <c r="H50" s="34"/>
    </row>
    <row r="51" spans="1:8" s="2" customFormat="1" ht="16.9" customHeight="1">
      <c r="A51" s="33"/>
      <c r="B51" s="34"/>
      <c r="C51" s="232" t="s">
        <v>832</v>
      </c>
      <c r="D51" s="232" t="s">
        <v>833</v>
      </c>
      <c r="E51" s="18" t="s">
        <v>284</v>
      </c>
      <c r="F51" s="233">
        <v>105.86</v>
      </c>
      <c r="G51" s="33"/>
      <c r="H51" s="34"/>
    </row>
    <row r="52" spans="1:8" s="2" customFormat="1" ht="16.9" customHeight="1">
      <c r="A52" s="33"/>
      <c r="B52" s="34"/>
      <c r="C52" s="228" t="s">
        <v>546</v>
      </c>
      <c r="D52" s="229" t="s">
        <v>1</v>
      </c>
      <c r="E52" s="230" t="s">
        <v>1</v>
      </c>
      <c r="F52" s="231">
        <v>9</v>
      </c>
      <c r="G52" s="33"/>
      <c r="H52" s="34"/>
    </row>
    <row r="53" spans="1:8" s="2" customFormat="1" ht="16.9" customHeight="1">
      <c r="A53" s="33"/>
      <c r="B53" s="34"/>
      <c r="C53" s="232" t="s">
        <v>1</v>
      </c>
      <c r="D53" s="232" t="s">
        <v>1020</v>
      </c>
      <c r="E53" s="18" t="s">
        <v>1</v>
      </c>
      <c r="F53" s="233">
        <v>9</v>
      </c>
      <c r="G53" s="33"/>
      <c r="H53" s="34"/>
    </row>
    <row r="54" spans="1:8" s="2" customFormat="1" ht="16.9" customHeight="1">
      <c r="A54" s="33"/>
      <c r="B54" s="34"/>
      <c r="C54" s="232" t="s">
        <v>546</v>
      </c>
      <c r="D54" s="232" t="s">
        <v>645</v>
      </c>
      <c r="E54" s="18" t="s">
        <v>1</v>
      </c>
      <c r="F54" s="233">
        <v>9</v>
      </c>
      <c r="G54" s="33"/>
      <c r="H54" s="34"/>
    </row>
    <row r="55" spans="1:8" s="2" customFormat="1" ht="16.9" customHeight="1">
      <c r="A55" s="33"/>
      <c r="B55" s="34"/>
      <c r="C55" s="234" t="s">
        <v>2759</v>
      </c>
      <c r="D55" s="33"/>
      <c r="E55" s="33"/>
      <c r="F55" s="33"/>
      <c r="G55" s="33"/>
      <c r="H55" s="34"/>
    </row>
    <row r="56" spans="1:8" s="2" customFormat="1" ht="16.9" customHeight="1">
      <c r="A56" s="33"/>
      <c r="B56" s="34"/>
      <c r="C56" s="232" t="s">
        <v>1511</v>
      </c>
      <c r="D56" s="232" t="s">
        <v>1512</v>
      </c>
      <c r="E56" s="18" t="s">
        <v>163</v>
      </c>
      <c r="F56" s="233">
        <v>9</v>
      </c>
      <c r="G56" s="33"/>
      <c r="H56" s="34"/>
    </row>
    <row r="57" spans="1:8" s="2" customFormat="1" ht="16.9" customHeight="1">
      <c r="A57" s="33"/>
      <c r="B57" s="34"/>
      <c r="C57" s="232" t="s">
        <v>1008</v>
      </c>
      <c r="D57" s="232" t="s">
        <v>1009</v>
      </c>
      <c r="E57" s="18" t="s">
        <v>730</v>
      </c>
      <c r="F57" s="233">
        <v>47.38</v>
      </c>
      <c r="G57" s="33"/>
      <c r="H57" s="34"/>
    </row>
    <row r="58" spans="1:8" s="2" customFormat="1" ht="16.9" customHeight="1">
      <c r="A58" s="33"/>
      <c r="B58" s="34"/>
      <c r="C58" s="232" t="s">
        <v>1050</v>
      </c>
      <c r="D58" s="232" t="s">
        <v>1051</v>
      </c>
      <c r="E58" s="18" t="s">
        <v>730</v>
      </c>
      <c r="F58" s="233">
        <v>157.608</v>
      </c>
      <c r="G58" s="33"/>
      <c r="H58" s="34"/>
    </row>
    <row r="59" spans="1:8" s="2" customFormat="1" ht="16.9" customHeight="1">
      <c r="A59" s="33"/>
      <c r="B59" s="34"/>
      <c r="C59" s="232" t="s">
        <v>1183</v>
      </c>
      <c r="D59" s="232" t="s">
        <v>1184</v>
      </c>
      <c r="E59" s="18" t="s">
        <v>730</v>
      </c>
      <c r="F59" s="233">
        <v>2.19</v>
      </c>
      <c r="G59" s="33"/>
      <c r="H59" s="34"/>
    </row>
    <row r="60" spans="1:8" s="2" customFormat="1" ht="16.9" customHeight="1">
      <c r="A60" s="33"/>
      <c r="B60" s="34"/>
      <c r="C60" s="232" t="s">
        <v>1221</v>
      </c>
      <c r="D60" s="232" t="s">
        <v>1222</v>
      </c>
      <c r="E60" s="18" t="s">
        <v>730</v>
      </c>
      <c r="F60" s="233">
        <v>1.752</v>
      </c>
      <c r="G60" s="33"/>
      <c r="H60" s="34"/>
    </row>
    <row r="61" spans="1:8" s="2" customFormat="1" ht="16.9" customHeight="1">
      <c r="A61" s="33"/>
      <c r="B61" s="34"/>
      <c r="C61" s="232" t="s">
        <v>1604</v>
      </c>
      <c r="D61" s="232" t="s">
        <v>1605</v>
      </c>
      <c r="E61" s="18" t="s">
        <v>163</v>
      </c>
      <c r="F61" s="233">
        <v>9</v>
      </c>
      <c r="G61" s="33"/>
      <c r="H61" s="34"/>
    </row>
    <row r="62" spans="1:8" s="2" customFormat="1" ht="16.9" customHeight="1">
      <c r="A62" s="33"/>
      <c r="B62" s="34"/>
      <c r="C62" s="232" t="s">
        <v>1597</v>
      </c>
      <c r="D62" s="232" t="s">
        <v>1598</v>
      </c>
      <c r="E62" s="18" t="s">
        <v>730</v>
      </c>
      <c r="F62" s="233">
        <v>2.295</v>
      </c>
      <c r="G62" s="33"/>
      <c r="H62" s="34"/>
    </row>
    <row r="63" spans="1:8" s="2" customFormat="1" ht="16.9" customHeight="1">
      <c r="A63" s="33"/>
      <c r="B63" s="34"/>
      <c r="C63" s="228" t="s">
        <v>547</v>
      </c>
      <c r="D63" s="229" t="s">
        <v>1</v>
      </c>
      <c r="E63" s="230" t="s">
        <v>1</v>
      </c>
      <c r="F63" s="231">
        <v>340.79</v>
      </c>
      <c r="G63" s="33"/>
      <c r="H63" s="34"/>
    </row>
    <row r="64" spans="1:8" s="2" customFormat="1" ht="16.9" customHeight="1">
      <c r="A64" s="33"/>
      <c r="B64" s="34"/>
      <c r="C64" s="232" t="s">
        <v>1</v>
      </c>
      <c r="D64" s="232" t="s">
        <v>749</v>
      </c>
      <c r="E64" s="18" t="s">
        <v>1</v>
      </c>
      <c r="F64" s="233">
        <v>0</v>
      </c>
      <c r="G64" s="33"/>
      <c r="H64" s="34"/>
    </row>
    <row r="65" spans="1:8" s="2" customFormat="1" ht="16.9" customHeight="1">
      <c r="A65" s="33"/>
      <c r="B65" s="34"/>
      <c r="C65" s="232" t="s">
        <v>549</v>
      </c>
      <c r="D65" s="232" t="s">
        <v>938</v>
      </c>
      <c r="E65" s="18" t="s">
        <v>1</v>
      </c>
      <c r="F65" s="233">
        <v>246.93</v>
      </c>
      <c r="G65" s="33"/>
      <c r="H65" s="34"/>
    </row>
    <row r="66" spans="1:8" s="2" customFormat="1" ht="16.9" customHeight="1">
      <c r="A66" s="33"/>
      <c r="B66" s="34"/>
      <c r="C66" s="232" t="s">
        <v>552</v>
      </c>
      <c r="D66" s="232" t="s">
        <v>939</v>
      </c>
      <c r="E66" s="18" t="s">
        <v>1</v>
      </c>
      <c r="F66" s="233">
        <v>46.5</v>
      </c>
      <c r="G66" s="33"/>
      <c r="H66" s="34"/>
    </row>
    <row r="67" spans="1:8" s="2" customFormat="1" ht="16.9" customHeight="1">
      <c r="A67" s="33"/>
      <c r="B67" s="34"/>
      <c r="C67" s="232" t="s">
        <v>1</v>
      </c>
      <c r="D67" s="232" t="s">
        <v>941</v>
      </c>
      <c r="E67" s="18" t="s">
        <v>1</v>
      </c>
      <c r="F67" s="233">
        <v>47.36</v>
      </c>
      <c r="G67" s="33"/>
      <c r="H67" s="34"/>
    </row>
    <row r="68" spans="1:8" s="2" customFormat="1" ht="16.9" customHeight="1">
      <c r="A68" s="33"/>
      <c r="B68" s="34"/>
      <c r="C68" s="232" t="s">
        <v>547</v>
      </c>
      <c r="D68" s="232" t="s">
        <v>645</v>
      </c>
      <c r="E68" s="18" t="s">
        <v>1</v>
      </c>
      <c r="F68" s="233">
        <v>340.79</v>
      </c>
      <c r="G68" s="33"/>
      <c r="H68" s="34"/>
    </row>
    <row r="69" spans="1:8" s="2" customFormat="1" ht="16.9" customHeight="1">
      <c r="A69" s="33"/>
      <c r="B69" s="34"/>
      <c r="C69" s="234" t="s">
        <v>2759</v>
      </c>
      <c r="D69" s="33"/>
      <c r="E69" s="33"/>
      <c r="F69" s="33"/>
      <c r="G69" s="33"/>
      <c r="H69" s="34"/>
    </row>
    <row r="70" spans="1:8" s="2" customFormat="1" ht="16.9" customHeight="1">
      <c r="A70" s="33"/>
      <c r="B70" s="34"/>
      <c r="C70" s="232" t="s">
        <v>934</v>
      </c>
      <c r="D70" s="232" t="s">
        <v>935</v>
      </c>
      <c r="E70" s="18" t="s">
        <v>284</v>
      </c>
      <c r="F70" s="233">
        <v>340.79</v>
      </c>
      <c r="G70" s="33"/>
      <c r="H70" s="34"/>
    </row>
    <row r="71" spans="1:8" s="2" customFormat="1" ht="16.9" customHeight="1">
      <c r="A71" s="33"/>
      <c r="B71" s="34"/>
      <c r="C71" s="232" t="s">
        <v>942</v>
      </c>
      <c r="D71" s="232" t="s">
        <v>943</v>
      </c>
      <c r="E71" s="18" t="s">
        <v>284</v>
      </c>
      <c r="F71" s="233">
        <v>93.86</v>
      </c>
      <c r="G71" s="33"/>
      <c r="H71" s="34"/>
    </row>
    <row r="72" spans="1:8" s="2" customFormat="1" ht="16.9" customHeight="1">
      <c r="A72" s="33"/>
      <c r="B72" s="34"/>
      <c r="C72" s="228" t="s">
        <v>549</v>
      </c>
      <c r="D72" s="229" t="s">
        <v>1</v>
      </c>
      <c r="E72" s="230" t="s">
        <v>1</v>
      </c>
      <c r="F72" s="231">
        <v>246.93</v>
      </c>
      <c r="G72" s="33"/>
      <c r="H72" s="34"/>
    </row>
    <row r="73" spans="1:8" s="2" customFormat="1" ht="16.9" customHeight="1">
      <c r="A73" s="33"/>
      <c r="B73" s="34"/>
      <c r="C73" s="232" t="s">
        <v>1</v>
      </c>
      <c r="D73" s="232" t="s">
        <v>749</v>
      </c>
      <c r="E73" s="18" t="s">
        <v>1</v>
      </c>
      <c r="F73" s="233">
        <v>0</v>
      </c>
      <c r="G73" s="33"/>
      <c r="H73" s="34"/>
    </row>
    <row r="74" spans="1:8" s="2" customFormat="1" ht="16.9" customHeight="1">
      <c r="A74" s="33"/>
      <c r="B74" s="34"/>
      <c r="C74" s="232" t="s">
        <v>549</v>
      </c>
      <c r="D74" s="232" t="s">
        <v>938</v>
      </c>
      <c r="E74" s="18" t="s">
        <v>1</v>
      </c>
      <c r="F74" s="233">
        <v>246.93</v>
      </c>
      <c r="G74" s="33"/>
      <c r="H74" s="34"/>
    </row>
    <row r="75" spans="1:8" s="2" customFormat="1" ht="16.9" customHeight="1">
      <c r="A75" s="33"/>
      <c r="B75" s="34"/>
      <c r="C75" s="234" t="s">
        <v>2759</v>
      </c>
      <c r="D75" s="33"/>
      <c r="E75" s="33"/>
      <c r="F75" s="33"/>
      <c r="G75" s="33"/>
      <c r="H75" s="34"/>
    </row>
    <row r="76" spans="1:8" s="2" customFormat="1" ht="16.9" customHeight="1">
      <c r="A76" s="33"/>
      <c r="B76" s="34"/>
      <c r="C76" s="232" t="s">
        <v>934</v>
      </c>
      <c r="D76" s="232" t="s">
        <v>935</v>
      </c>
      <c r="E76" s="18" t="s">
        <v>284</v>
      </c>
      <c r="F76" s="233">
        <v>340.79</v>
      </c>
      <c r="G76" s="33"/>
      <c r="H76" s="34"/>
    </row>
    <row r="77" spans="1:8" s="2" customFormat="1" ht="16.9" customHeight="1">
      <c r="A77" s="33"/>
      <c r="B77" s="34"/>
      <c r="C77" s="232" t="s">
        <v>942</v>
      </c>
      <c r="D77" s="232" t="s">
        <v>943</v>
      </c>
      <c r="E77" s="18" t="s">
        <v>284</v>
      </c>
      <c r="F77" s="233">
        <v>93.86</v>
      </c>
      <c r="G77" s="33"/>
      <c r="H77" s="34"/>
    </row>
    <row r="78" spans="1:8" s="2" customFormat="1" ht="16.9" customHeight="1">
      <c r="A78" s="33"/>
      <c r="B78" s="34"/>
      <c r="C78" s="232" t="s">
        <v>950</v>
      </c>
      <c r="D78" s="232" t="s">
        <v>951</v>
      </c>
      <c r="E78" s="18" t="s">
        <v>284</v>
      </c>
      <c r="F78" s="233">
        <v>246.93</v>
      </c>
      <c r="G78" s="33"/>
      <c r="H78" s="34"/>
    </row>
    <row r="79" spans="1:8" s="2" customFormat="1" ht="16.9" customHeight="1">
      <c r="A79" s="33"/>
      <c r="B79" s="34"/>
      <c r="C79" s="232" t="s">
        <v>988</v>
      </c>
      <c r="D79" s="232" t="s">
        <v>989</v>
      </c>
      <c r="E79" s="18" t="s">
        <v>730</v>
      </c>
      <c r="F79" s="233">
        <v>128.885</v>
      </c>
      <c r="G79" s="33"/>
      <c r="H79" s="34"/>
    </row>
    <row r="80" spans="1:8" s="2" customFormat="1" ht="16.9" customHeight="1">
      <c r="A80" s="33"/>
      <c r="B80" s="34"/>
      <c r="C80" s="228" t="s">
        <v>552</v>
      </c>
      <c r="D80" s="229" t="s">
        <v>1</v>
      </c>
      <c r="E80" s="230" t="s">
        <v>1</v>
      </c>
      <c r="F80" s="231">
        <v>46.5</v>
      </c>
      <c r="G80" s="33"/>
      <c r="H80" s="34"/>
    </row>
    <row r="81" spans="1:8" s="2" customFormat="1" ht="16.9" customHeight="1">
      <c r="A81" s="33"/>
      <c r="B81" s="34"/>
      <c r="C81" s="232" t="s">
        <v>552</v>
      </c>
      <c r="D81" s="232" t="s">
        <v>939</v>
      </c>
      <c r="E81" s="18" t="s">
        <v>1</v>
      </c>
      <c r="F81" s="233">
        <v>46.5</v>
      </c>
      <c r="G81" s="33"/>
      <c r="H81" s="34"/>
    </row>
    <row r="82" spans="1:8" s="2" customFormat="1" ht="16.9" customHeight="1">
      <c r="A82" s="33"/>
      <c r="B82" s="34"/>
      <c r="C82" s="234" t="s">
        <v>2759</v>
      </c>
      <c r="D82" s="33"/>
      <c r="E82" s="33"/>
      <c r="F82" s="33"/>
      <c r="G82" s="33"/>
      <c r="H82" s="34"/>
    </row>
    <row r="83" spans="1:8" s="2" customFormat="1" ht="16.9" customHeight="1">
      <c r="A83" s="33"/>
      <c r="B83" s="34"/>
      <c r="C83" s="232" t="s">
        <v>934</v>
      </c>
      <c r="D83" s="232" t="s">
        <v>935</v>
      </c>
      <c r="E83" s="18" t="s">
        <v>284</v>
      </c>
      <c r="F83" s="233">
        <v>340.79</v>
      </c>
      <c r="G83" s="33"/>
      <c r="H83" s="34"/>
    </row>
    <row r="84" spans="1:8" s="2" customFormat="1" ht="16.9" customHeight="1">
      <c r="A84" s="33"/>
      <c r="B84" s="34"/>
      <c r="C84" s="232" t="s">
        <v>988</v>
      </c>
      <c r="D84" s="232" t="s">
        <v>989</v>
      </c>
      <c r="E84" s="18" t="s">
        <v>730</v>
      </c>
      <c r="F84" s="233">
        <v>128.885</v>
      </c>
      <c r="G84" s="33"/>
      <c r="H84" s="34"/>
    </row>
    <row r="85" spans="1:8" s="2" customFormat="1" ht="16.9" customHeight="1">
      <c r="A85" s="33"/>
      <c r="B85" s="34"/>
      <c r="C85" s="228" t="s">
        <v>940</v>
      </c>
      <c r="D85" s="229" t="s">
        <v>1</v>
      </c>
      <c r="E85" s="230" t="s">
        <v>1</v>
      </c>
      <c r="F85" s="231">
        <v>293.43</v>
      </c>
      <c r="G85" s="33"/>
      <c r="H85" s="34"/>
    </row>
    <row r="86" spans="1:8" s="2" customFormat="1" ht="16.9" customHeight="1">
      <c r="A86" s="33"/>
      <c r="B86" s="34"/>
      <c r="C86" s="232" t="s">
        <v>1</v>
      </c>
      <c r="D86" s="232" t="s">
        <v>749</v>
      </c>
      <c r="E86" s="18" t="s">
        <v>1</v>
      </c>
      <c r="F86" s="233">
        <v>0</v>
      </c>
      <c r="G86" s="33"/>
      <c r="H86" s="34"/>
    </row>
    <row r="87" spans="1:8" s="2" customFormat="1" ht="16.9" customHeight="1">
      <c r="A87" s="33"/>
      <c r="B87" s="34"/>
      <c r="C87" s="232" t="s">
        <v>549</v>
      </c>
      <c r="D87" s="232" t="s">
        <v>938</v>
      </c>
      <c r="E87" s="18" t="s">
        <v>1</v>
      </c>
      <c r="F87" s="233">
        <v>246.93</v>
      </c>
      <c r="G87" s="33"/>
      <c r="H87" s="34"/>
    </row>
    <row r="88" spans="1:8" s="2" customFormat="1" ht="16.9" customHeight="1">
      <c r="A88" s="33"/>
      <c r="B88" s="34"/>
      <c r="C88" s="232" t="s">
        <v>552</v>
      </c>
      <c r="D88" s="232" t="s">
        <v>939</v>
      </c>
      <c r="E88" s="18" t="s">
        <v>1</v>
      </c>
      <c r="F88" s="233">
        <v>46.5</v>
      </c>
      <c r="G88" s="33"/>
      <c r="H88" s="34"/>
    </row>
    <row r="89" spans="1:8" s="2" customFormat="1" ht="16.9" customHeight="1">
      <c r="A89" s="33"/>
      <c r="B89" s="34"/>
      <c r="C89" s="232" t="s">
        <v>940</v>
      </c>
      <c r="D89" s="232" t="s">
        <v>776</v>
      </c>
      <c r="E89" s="18" t="s">
        <v>1</v>
      </c>
      <c r="F89" s="233">
        <v>293.43</v>
      </c>
      <c r="G89" s="33"/>
      <c r="H89" s="34"/>
    </row>
    <row r="90" spans="1:8" s="2" customFormat="1" ht="16.9" customHeight="1">
      <c r="A90" s="33"/>
      <c r="B90" s="34"/>
      <c r="C90" s="228" t="s">
        <v>554</v>
      </c>
      <c r="D90" s="229" t="s">
        <v>1</v>
      </c>
      <c r="E90" s="230" t="s">
        <v>1</v>
      </c>
      <c r="F90" s="231">
        <v>119.78</v>
      </c>
      <c r="G90" s="33"/>
      <c r="H90" s="34"/>
    </row>
    <row r="91" spans="1:8" s="2" customFormat="1" ht="16.9" customHeight="1">
      <c r="A91" s="33"/>
      <c r="B91" s="34"/>
      <c r="C91" s="232" t="s">
        <v>1</v>
      </c>
      <c r="D91" s="232" t="s">
        <v>1501</v>
      </c>
      <c r="E91" s="18" t="s">
        <v>1</v>
      </c>
      <c r="F91" s="233">
        <v>0</v>
      </c>
      <c r="G91" s="33"/>
      <c r="H91" s="34"/>
    </row>
    <row r="92" spans="1:8" s="2" customFormat="1" ht="16.9" customHeight="1">
      <c r="A92" s="33"/>
      <c r="B92" s="34"/>
      <c r="C92" s="232" t="s">
        <v>1</v>
      </c>
      <c r="D92" s="232" t="s">
        <v>1503</v>
      </c>
      <c r="E92" s="18" t="s">
        <v>1</v>
      </c>
      <c r="F92" s="233">
        <v>119.78</v>
      </c>
      <c r="G92" s="33"/>
      <c r="H92" s="34"/>
    </row>
    <row r="93" spans="1:8" s="2" customFormat="1" ht="16.9" customHeight="1">
      <c r="A93" s="33"/>
      <c r="B93" s="34"/>
      <c r="C93" s="232" t="s">
        <v>554</v>
      </c>
      <c r="D93" s="232" t="s">
        <v>645</v>
      </c>
      <c r="E93" s="18" t="s">
        <v>1</v>
      </c>
      <c r="F93" s="233">
        <v>119.78</v>
      </c>
      <c r="G93" s="33"/>
      <c r="H93" s="34"/>
    </row>
    <row r="94" spans="1:8" s="2" customFormat="1" ht="16.9" customHeight="1">
      <c r="A94" s="33"/>
      <c r="B94" s="34"/>
      <c r="C94" s="234" t="s">
        <v>2759</v>
      </c>
      <c r="D94" s="33"/>
      <c r="E94" s="33"/>
      <c r="F94" s="33"/>
      <c r="G94" s="33"/>
      <c r="H94" s="34"/>
    </row>
    <row r="95" spans="1:8" s="2" customFormat="1" ht="16.9" customHeight="1">
      <c r="A95" s="33"/>
      <c r="B95" s="34"/>
      <c r="C95" s="232" t="s">
        <v>1853</v>
      </c>
      <c r="D95" s="232" t="s">
        <v>1854</v>
      </c>
      <c r="E95" s="18" t="s">
        <v>284</v>
      </c>
      <c r="F95" s="233">
        <v>119.78</v>
      </c>
      <c r="G95" s="33"/>
      <c r="H95" s="34"/>
    </row>
    <row r="96" spans="1:8" s="2" customFormat="1" ht="16.9" customHeight="1">
      <c r="A96" s="33"/>
      <c r="B96" s="34"/>
      <c r="C96" s="232" t="s">
        <v>1374</v>
      </c>
      <c r="D96" s="232" t="s">
        <v>1375</v>
      </c>
      <c r="E96" s="18" t="s">
        <v>284</v>
      </c>
      <c r="F96" s="233">
        <v>119.78</v>
      </c>
      <c r="G96" s="33"/>
      <c r="H96" s="34"/>
    </row>
    <row r="97" spans="1:8" s="2" customFormat="1" ht="16.9" customHeight="1">
      <c r="A97" s="33"/>
      <c r="B97" s="34"/>
      <c r="C97" s="232" t="s">
        <v>1505</v>
      </c>
      <c r="D97" s="232" t="s">
        <v>1506</v>
      </c>
      <c r="E97" s="18" t="s">
        <v>284</v>
      </c>
      <c r="F97" s="233">
        <v>119.78</v>
      </c>
      <c r="G97" s="33"/>
      <c r="H97" s="34"/>
    </row>
    <row r="98" spans="1:8" s="2" customFormat="1" ht="16.9" customHeight="1">
      <c r="A98" s="33"/>
      <c r="B98" s="34"/>
      <c r="C98" s="232" t="s">
        <v>1888</v>
      </c>
      <c r="D98" s="232" t="s">
        <v>1889</v>
      </c>
      <c r="E98" s="18" t="s">
        <v>284</v>
      </c>
      <c r="F98" s="233">
        <v>119.78</v>
      </c>
      <c r="G98" s="33"/>
      <c r="H98" s="34"/>
    </row>
    <row r="99" spans="1:8" s="2" customFormat="1" ht="16.9" customHeight="1">
      <c r="A99" s="33"/>
      <c r="B99" s="34"/>
      <c r="C99" s="232" t="s">
        <v>1911</v>
      </c>
      <c r="D99" s="232" t="s">
        <v>1912</v>
      </c>
      <c r="E99" s="18" t="s">
        <v>284</v>
      </c>
      <c r="F99" s="233">
        <v>239.56</v>
      </c>
      <c r="G99" s="33"/>
      <c r="H99" s="34"/>
    </row>
    <row r="100" spans="1:8" s="2" customFormat="1" ht="16.9" customHeight="1">
      <c r="A100" s="33"/>
      <c r="B100" s="34"/>
      <c r="C100" s="232" t="s">
        <v>1812</v>
      </c>
      <c r="D100" s="232" t="s">
        <v>1813</v>
      </c>
      <c r="E100" s="18" t="s">
        <v>284</v>
      </c>
      <c r="F100" s="233">
        <v>119.78</v>
      </c>
      <c r="G100" s="33"/>
      <c r="H100" s="34"/>
    </row>
    <row r="101" spans="1:8" s="2" customFormat="1" ht="16.9" customHeight="1">
      <c r="A101" s="33"/>
      <c r="B101" s="34"/>
      <c r="C101" s="232" t="s">
        <v>1902</v>
      </c>
      <c r="D101" s="232" t="s">
        <v>1903</v>
      </c>
      <c r="E101" s="18" t="s">
        <v>284</v>
      </c>
      <c r="F101" s="233">
        <v>146.251</v>
      </c>
      <c r="G101" s="33"/>
      <c r="H101" s="34"/>
    </row>
    <row r="102" spans="1:8" s="2" customFormat="1" ht="22.5">
      <c r="A102" s="33"/>
      <c r="B102" s="34"/>
      <c r="C102" s="232" t="s">
        <v>1907</v>
      </c>
      <c r="D102" s="232" t="s">
        <v>1908</v>
      </c>
      <c r="E102" s="18" t="s">
        <v>284</v>
      </c>
      <c r="F102" s="233">
        <v>146.251</v>
      </c>
      <c r="G102" s="33"/>
      <c r="H102" s="34"/>
    </row>
    <row r="103" spans="1:8" s="2" customFormat="1" ht="16.9" customHeight="1">
      <c r="A103" s="33"/>
      <c r="B103" s="34"/>
      <c r="C103" s="228" t="s">
        <v>557</v>
      </c>
      <c r="D103" s="229" t="s">
        <v>1</v>
      </c>
      <c r="E103" s="230" t="s">
        <v>1</v>
      </c>
      <c r="F103" s="231">
        <v>632</v>
      </c>
      <c r="G103" s="33"/>
      <c r="H103" s="34"/>
    </row>
    <row r="104" spans="1:8" s="2" customFormat="1" ht="16.9" customHeight="1">
      <c r="A104" s="33"/>
      <c r="B104" s="34"/>
      <c r="C104" s="232" t="s">
        <v>1</v>
      </c>
      <c r="D104" s="232" t="s">
        <v>1474</v>
      </c>
      <c r="E104" s="18" t="s">
        <v>1</v>
      </c>
      <c r="F104" s="233">
        <v>0</v>
      </c>
      <c r="G104" s="33"/>
      <c r="H104" s="34"/>
    </row>
    <row r="105" spans="1:8" s="2" customFormat="1" ht="16.9" customHeight="1">
      <c r="A105" s="33"/>
      <c r="B105" s="34"/>
      <c r="C105" s="232" t="s">
        <v>1</v>
      </c>
      <c r="D105" s="232" t="s">
        <v>1475</v>
      </c>
      <c r="E105" s="18" t="s">
        <v>1</v>
      </c>
      <c r="F105" s="233">
        <v>632</v>
      </c>
      <c r="G105" s="33"/>
      <c r="H105" s="34"/>
    </row>
    <row r="106" spans="1:8" s="2" customFormat="1" ht="16.9" customHeight="1">
      <c r="A106" s="33"/>
      <c r="B106" s="34"/>
      <c r="C106" s="232" t="s">
        <v>557</v>
      </c>
      <c r="D106" s="232" t="s">
        <v>645</v>
      </c>
      <c r="E106" s="18" t="s">
        <v>1</v>
      </c>
      <c r="F106" s="233">
        <v>632</v>
      </c>
      <c r="G106" s="33"/>
      <c r="H106" s="34"/>
    </row>
    <row r="107" spans="1:8" s="2" customFormat="1" ht="16.9" customHeight="1">
      <c r="A107" s="33"/>
      <c r="B107" s="34"/>
      <c r="C107" s="234" t="s">
        <v>2759</v>
      </c>
      <c r="D107" s="33"/>
      <c r="E107" s="33"/>
      <c r="F107" s="33"/>
      <c r="G107" s="33"/>
      <c r="H107" s="34"/>
    </row>
    <row r="108" spans="1:8" s="2" customFormat="1" ht="16.9" customHeight="1">
      <c r="A108" s="33"/>
      <c r="B108" s="34"/>
      <c r="C108" s="232" t="s">
        <v>1802</v>
      </c>
      <c r="D108" s="232" t="s">
        <v>1803</v>
      </c>
      <c r="E108" s="18" t="s">
        <v>284</v>
      </c>
      <c r="F108" s="233">
        <v>632</v>
      </c>
      <c r="G108" s="33"/>
      <c r="H108" s="34"/>
    </row>
    <row r="109" spans="1:8" s="2" customFormat="1" ht="16.9" customHeight="1">
      <c r="A109" s="33"/>
      <c r="B109" s="34"/>
      <c r="C109" s="232" t="s">
        <v>1488</v>
      </c>
      <c r="D109" s="232" t="s">
        <v>1489</v>
      </c>
      <c r="E109" s="18" t="s">
        <v>730</v>
      </c>
      <c r="F109" s="233">
        <v>31.6</v>
      </c>
      <c r="G109" s="33"/>
      <c r="H109" s="34"/>
    </row>
    <row r="110" spans="1:8" s="2" customFormat="1" ht="16.9" customHeight="1">
      <c r="A110" s="33"/>
      <c r="B110" s="34"/>
      <c r="C110" s="232" t="s">
        <v>1494</v>
      </c>
      <c r="D110" s="232" t="s">
        <v>1495</v>
      </c>
      <c r="E110" s="18" t="s">
        <v>213</v>
      </c>
      <c r="F110" s="233">
        <v>1.915</v>
      </c>
      <c r="G110" s="33"/>
      <c r="H110" s="34"/>
    </row>
    <row r="111" spans="1:8" s="2" customFormat="1" ht="16.9" customHeight="1">
      <c r="A111" s="33"/>
      <c r="B111" s="34"/>
      <c r="C111" s="232" t="s">
        <v>1467</v>
      </c>
      <c r="D111" s="232" t="s">
        <v>1468</v>
      </c>
      <c r="E111" s="18" t="s">
        <v>284</v>
      </c>
      <c r="F111" s="233">
        <v>632</v>
      </c>
      <c r="G111" s="33"/>
      <c r="H111" s="34"/>
    </row>
    <row r="112" spans="1:8" s="2" customFormat="1" ht="16.9" customHeight="1">
      <c r="A112" s="33"/>
      <c r="B112" s="34"/>
      <c r="C112" s="232" t="s">
        <v>1477</v>
      </c>
      <c r="D112" s="232" t="s">
        <v>1478</v>
      </c>
      <c r="E112" s="18" t="s">
        <v>284</v>
      </c>
      <c r="F112" s="233">
        <v>632</v>
      </c>
      <c r="G112" s="33"/>
      <c r="H112" s="34"/>
    </row>
    <row r="113" spans="1:8" s="2" customFormat="1" ht="16.9" customHeight="1">
      <c r="A113" s="33"/>
      <c r="B113" s="34"/>
      <c r="C113" s="232" t="s">
        <v>1877</v>
      </c>
      <c r="D113" s="232" t="s">
        <v>1878</v>
      </c>
      <c r="E113" s="18" t="s">
        <v>284</v>
      </c>
      <c r="F113" s="233">
        <v>632</v>
      </c>
      <c r="G113" s="33"/>
      <c r="H113" s="34"/>
    </row>
    <row r="114" spans="1:8" s="2" customFormat="1" ht="16.9" customHeight="1">
      <c r="A114" s="33"/>
      <c r="B114" s="34"/>
      <c r="C114" s="232" t="s">
        <v>1848</v>
      </c>
      <c r="D114" s="232" t="s">
        <v>1849</v>
      </c>
      <c r="E114" s="18" t="s">
        <v>284</v>
      </c>
      <c r="F114" s="233">
        <v>632</v>
      </c>
      <c r="G114" s="33"/>
      <c r="H114" s="34"/>
    </row>
    <row r="115" spans="1:8" s="2" customFormat="1" ht="16.9" customHeight="1">
      <c r="A115" s="33"/>
      <c r="B115" s="34"/>
      <c r="C115" s="232" t="s">
        <v>1896</v>
      </c>
      <c r="D115" s="232" t="s">
        <v>1897</v>
      </c>
      <c r="E115" s="18" t="s">
        <v>284</v>
      </c>
      <c r="F115" s="233">
        <v>1264</v>
      </c>
      <c r="G115" s="33"/>
      <c r="H115" s="34"/>
    </row>
    <row r="116" spans="1:8" s="2" customFormat="1" ht="16.9" customHeight="1">
      <c r="A116" s="33"/>
      <c r="B116" s="34"/>
      <c r="C116" s="232" t="s">
        <v>1807</v>
      </c>
      <c r="D116" s="232" t="s">
        <v>1808</v>
      </c>
      <c r="E116" s="18" t="s">
        <v>284</v>
      </c>
      <c r="F116" s="233">
        <v>632</v>
      </c>
      <c r="G116" s="33"/>
      <c r="H116" s="34"/>
    </row>
    <row r="117" spans="1:8" s="2" customFormat="1" ht="16.9" customHeight="1">
      <c r="A117" s="33"/>
      <c r="B117" s="34"/>
      <c r="C117" s="232" t="s">
        <v>1902</v>
      </c>
      <c r="D117" s="232" t="s">
        <v>1903</v>
      </c>
      <c r="E117" s="18" t="s">
        <v>284</v>
      </c>
      <c r="F117" s="233">
        <v>736.596</v>
      </c>
      <c r="G117" s="33"/>
      <c r="H117" s="34"/>
    </row>
    <row r="118" spans="1:8" s="2" customFormat="1" ht="22.5">
      <c r="A118" s="33"/>
      <c r="B118" s="34"/>
      <c r="C118" s="232" t="s">
        <v>1907</v>
      </c>
      <c r="D118" s="232" t="s">
        <v>1908</v>
      </c>
      <c r="E118" s="18" t="s">
        <v>284</v>
      </c>
      <c r="F118" s="233">
        <v>736.596</v>
      </c>
      <c r="G118" s="33"/>
      <c r="H118" s="34"/>
    </row>
    <row r="119" spans="1:8" s="2" customFormat="1" ht="16.9" customHeight="1">
      <c r="A119" s="33"/>
      <c r="B119" s="34"/>
      <c r="C119" s="228" t="s">
        <v>560</v>
      </c>
      <c r="D119" s="229" t="s">
        <v>1</v>
      </c>
      <c r="E119" s="230" t="s">
        <v>1</v>
      </c>
      <c r="F119" s="231">
        <v>94.1</v>
      </c>
      <c r="G119" s="33"/>
      <c r="H119" s="34"/>
    </row>
    <row r="120" spans="1:8" s="2" customFormat="1" ht="16.9" customHeight="1">
      <c r="A120" s="33"/>
      <c r="B120" s="34"/>
      <c r="C120" s="232" t="s">
        <v>1</v>
      </c>
      <c r="D120" s="232" t="s">
        <v>846</v>
      </c>
      <c r="E120" s="18" t="s">
        <v>1</v>
      </c>
      <c r="F120" s="233">
        <v>0</v>
      </c>
      <c r="G120" s="33"/>
      <c r="H120" s="34"/>
    </row>
    <row r="121" spans="1:8" s="2" customFormat="1" ht="16.9" customHeight="1">
      <c r="A121" s="33"/>
      <c r="B121" s="34"/>
      <c r="C121" s="232" t="s">
        <v>1</v>
      </c>
      <c r="D121" s="232" t="s">
        <v>749</v>
      </c>
      <c r="E121" s="18" t="s">
        <v>1</v>
      </c>
      <c r="F121" s="233">
        <v>0</v>
      </c>
      <c r="G121" s="33"/>
      <c r="H121" s="34"/>
    </row>
    <row r="122" spans="1:8" s="2" customFormat="1" ht="16.9" customHeight="1">
      <c r="A122" s="33"/>
      <c r="B122" s="34"/>
      <c r="C122" s="232" t="s">
        <v>563</v>
      </c>
      <c r="D122" s="232" t="s">
        <v>847</v>
      </c>
      <c r="E122" s="18" t="s">
        <v>1</v>
      </c>
      <c r="F122" s="233">
        <v>28.47</v>
      </c>
      <c r="G122" s="33"/>
      <c r="H122" s="34"/>
    </row>
    <row r="123" spans="1:8" s="2" customFormat="1" ht="16.9" customHeight="1">
      <c r="A123" s="33"/>
      <c r="B123" s="34"/>
      <c r="C123" s="232" t="s">
        <v>565</v>
      </c>
      <c r="D123" s="232" t="s">
        <v>848</v>
      </c>
      <c r="E123" s="18" t="s">
        <v>1</v>
      </c>
      <c r="F123" s="233">
        <v>29.47</v>
      </c>
      <c r="G123" s="33"/>
      <c r="H123" s="34"/>
    </row>
    <row r="124" spans="1:8" s="2" customFormat="1" ht="16.9" customHeight="1">
      <c r="A124" s="33"/>
      <c r="B124" s="34"/>
      <c r="C124" s="232" t="s">
        <v>1</v>
      </c>
      <c r="D124" s="232" t="s">
        <v>849</v>
      </c>
      <c r="E124" s="18" t="s">
        <v>1</v>
      </c>
      <c r="F124" s="233">
        <v>36.16</v>
      </c>
      <c r="G124" s="33"/>
      <c r="H124" s="34"/>
    </row>
    <row r="125" spans="1:8" s="2" customFormat="1" ht="16.9" customHeight="1">
      <c r="A125" s="33"/>
      <c r="B125" s="34"/>
      <c r="C125" s="232" t="s">
        <v>560</v>
      </c>
      <c r="D125" s="232" t="s">
        <v>645</v>
      </c>
      <c r="E125" s="18" t="s">
        <v>1</v>
      </c>
      <c r="F125" s="233">
        <v>94.1</v>
      </c>
      <c r="G125" s="33"/>
      <c r="H125" s="34"/>
    </row>
    <row r="126" spans="1:8" s="2" customFormat="1" ht="16.9" customHeight="1">
      <c r="A126" s="33"/>
      <c r="B126" s="34"/>
      <c r="C126" s="234" t="s">
        <v>2759</v>
      </c>
      <c r="D126" s="33"/>
      <c r="E126" s="33"/>
      <c r="F126" s="33"/>
      <c r="G126" s="33"/>
      <c r="H126" s="34"/>
    </row>
    <row r="127" spans="1:8" s="2" customFormat="1" ht="16.9" customHeight="1">
      <c r="A127" s="33"/>
      <c r="B127" s="34"/>
      <c r="C127" s="232" t="s">
        <v>913</v>
      </c>
      <c r="D127" s="232" t="s">
        <v>914</v>
      </c>
      <c r="E127" s="18" t="s">
        <v>284</v>
      </c>
      <c r="F127" s="233">
        <v>94.1</v>
      </c>
      <c r="G127" s="33"/>
      <c r="H127" s="34"/>
    </row>
    <row r="128" spans="1:8" s="2" customFormat="1" ht="16.9" customHeight="1">
      <c r="A128" s="33"/>
      <c r="B128" s="34"/>
      <c r="C128" s="232" t="s">
        <v>832</v>
      </c>
      <c r="D128" s="232" t="s">
        <v>833</v>
      </c>
      <c r="E128" s="18" t="s">
        <v>284</v>
      </c>
      <c r="F128" s="233">
        <v>65.63</v>
      </c>
      <c r="G128" s="33"/>
      <c r="H128" s="34"/>
    </row>
    <row r="129" spans="1:8" s="2" customFormat="1" ht="16.9" customHeight="1">
      <c r="A129" s="33"/>
      <c r="B129" s="34"/>
      <c r="C129" s="232" t="s">
        <v>1322</v>
      </c>
      <c r="D129" s="232" t="s">
        <v>1323</v>
      </c>
      <c r="E129" s="18" t="s">
        <v>284</v>
      </c>
      <c r="F129" s="233">
        <v>94.1</v>
      </c>
      <c r="G129" s="33"/>
      <c r="H129" s="34"/>
    </row>
    <row r="130" spans="1:8" s="2" customFormat="1" ht="16.9" customHeight="1">
      <c r="A130" s="33"/>
      <c r="B130" s="34"/>
      <c r="C130" s="232" t="s">
        <v>1315</v>
      </c>
      <c r="D130" s="232" t="s">
        <v>1316</v>
      </c>
      <c r="E130" s="18" t="s">
        <v>284</v>
      </c>
      <c r="F130" s="233">
        <v>94.1</v>
      </c>
      <c r="G130" s="33"/>
      <c r="H130" s="34"/>
    </row>
    <row r="131" spans="1:8" s="2" customFormat="1" ht="16.9" customHeight="1">
      <c r="A131" s="33"/>
      <c r="B131" s="34"/>
      <c r="C131" s="232" t="s">
        <v>1270</v>
      </c>
      <c r="D131" s="232" t="s">
        <v>1271</v>
      </c>
      <c r="E131" s="18" t="s">
        <v>284</v>
      </c>
      <c r="F131" s="233">
        <v>94.1</v>
      </c>
      <c r="G131" s="33"/>
      <c r="H131" s="34"/>
    </row>
    <row r="132" spans="1:8" s="2" customFormat="1" ht="16.9" customHeight="1">
      <c r="A132" s="33"/>
      <c r="B132" s="34"/>
      <c r="C132" s="232" t="s">
        <v>1260</v>
      </c>
      <c r="D132" s="232" t="s">
        <v>1261</v>
      </c>
      <c r="E132" s="18" t="s">
        <v>284</v>
      </c>
      <c r="F132" s="233">
        <v>94.1</v>
      </c>
      <c r="G132" s="33"/>
      <c r="H132" s="34"/>
    </row>
    <row r="133" spans="1:8" s="2" customFormat="1" ht="16.9" customHeight="1">
      <c r="A133" s="33"/>
      <c r="B133" s="34"/>
      <c r="C133" s="232" t="s">
        <v>1303</v>
      </c>
      <c r="D133" s="232" t="s">
        <v>1304</v>
      </c>
      <c r="E133" s="18" t="s">
        <v>284</v>
      </c>
      <c r="F133" s="233">
        <v>94.1</v>
      </c>
      <c r="G133" s="33"/>
      <c r="H133" s="34"/>
    </row>
    <row r="134" spans="1:8" s="2" customFormat="1" ht="16.9" customHeight="1">
      <c r="A134" s="33"/>
      <c r="B134" s="34"/>
      <c r="C134" s="228" t="s">
        <v>563</v>
      </c>
      <c r="D134" s="229" t="s">
        <v>1</v>
      </c>
      <c r="E134" s="230" t="s">
        <v>1</v>
      </c>
      <c r="F134" s="231">
        <v>28.47</v>
      </c>
      <c r="G134" s="33"/>
      <c r="H134" s="34"/>
    </row>
    <row r="135" spans="1:8" s="2" customFormat="1" ht="16.9" customHeight="1">
      <c r="A135" s="33"/>
      <c r="B135" s="34"/>
      <c r="C135" s="232" t="s">
        <v>1</v>
      </c>
      <c r="D135" s="232" t="s">
        <v>846</v>
      </c>
      <c r="E135" s="18" t="s">
        <v>1</v>
      </c>
      <c r="F135" s="233">
        <v>0</v>
      </c>
      <c r="G135" s="33"/>
      <c r="H135" s="34"/>
    </row>
    <row r="136" spans="1:8" s="2" customFormat="1" ht="16.9" customHeight="1">
      <c r="A136" s="33"/>
      <c r="B136" s="34"/>
      <c r="C136" s="232" t="s">
        <v>1</v>
      </c>
      <c r="D136" s="232" t="s">
        <v>749</v>
      </c>
      <c r="E136" s="18" t="s">
        <v>1</v>
      </c>
      <c r="F136" s="233">
        <v>0</v>
      </c>
      <c r="G136" s="33"/>
      <c r="H136" s="34"/>
    </row>
    <row r="137" spans="1:8" s="2" customFormat="1" ht="16.9" customHeight="1">
      <c r="A137" s="33"/>
      <c r="B137" s="34"/>
      <c r="C137" s="232" t="s">
        <v>563</v>
      </c>
      <c r="D137" s="232" t="s">
        <v>847</v>
      </c>
      <c r="E137" s="18" t="s">
        <v>1</v>
      </c>
      <c r="F137" s="233">
        <v>28.47</v>
      </c>
      <c r="G137" s="33"/>
      <c r="H137" s="34"/>
    </row>
    <row r="138" spans="1:8" s="2" customFormat="1" ht="16.9" customHeight="1">
      <c r="A138" s="33"/>
      <c r="B138" s="34"/>
      <c r="C138" s="234" t="s">
        <v>2759</v>
      </c>
      <c r="D138" s="33"/>
      <c r="E138" s="33"/>
      <c r="F138" s="33"/>
      <c r="G138" s="33"/>
      <c r="H138" s="34"/>
    </row>
    <row r="139" spans="1:8" s="2" customFormat="1" ht="16.9" customHeight="1">
      <c r="A139" s="33"/>
      <c r="B139" s="34"/>
      <c r="C139" s="232" t="s">
        <v>913</v>
      </c>
      <c r="D139" s="232" t="s">
        <v>914</v>
      </c>
      <c r="E139" s="18" t="s">
        <v>284</v>
      </c>
      <c r="F139" s="233">
        <v>94.1</v>
      </c>
      <c r="G139" s="33"/>
      <c r="H139" s="34"/>
    </row>
    <row r="140" spans="1:8" s="2" customFormat="1" ht="16.9" customHeight="1">
      <c r="A140" s="33"/>
      <c r="B140" s="34"/>
      <c r="C140" s="232" t="s">
        <v>832</v>
      </c>
      <c r="D140" s="232" t="s">
        <v>833</v>
      </c>
      <c r="E140" s="18" t="s">
        <v>284</v>
      </c>
      <c r="F140" s="233">
        <v>65.63</v>
      </c>
      <c r="G140" s="33"/>
      <c r="H140" s="34"/>
    </row>
    <row r="141" spans="1:8" s="2" customFormat="1" ht="16.9" customHeight="1">
      <c r="A141" s="33"/>
      <c r="B141" s="34"/>
      <c r="C141" s="232" t="s">
        <v>851</v>
      </c>
      <c r="D141" s="232" t="s">
        <v>852</v>
      </c>
      <c r="E141" s="18" t="s">
        <v>284</v>
      </c>
      <c r="F141" s="233">
        <v>28.47</v>
      </c>
      <c r="G141" s="33"/>
      <c r="H141" s="34"/>
    </row>
    <row r="142" spans="1:8" s="2" customFormat="1" ht="16.9" customHeight="1">
      <c r="A142" s="33"/>
      <c r="B142" s="34"/>
      <c r="C142" s="232" t="s">
        <v>988</v>
      </c>
      <c r="D142" s="232" t="s">
        <v>989</v>
      </c>
      <c r="E142" s="18" t="s">
        <v>730</v>
      </c>
      <c r="F142" s="233">
        <v>128.885</v>
      </c>
      <c r="G142" s="33"/>
      <c r="H142" s="34"/>
    </row>
    <row r="143" spans="1:8" s="2" customFormat="1" ht="16.9" customHeight="1">
      <c r="A143" s="33"/>
      <c r="B143" s="34"/>
      <c r="C143" s="228" t="s">
        <v>565</v>
      </c>
      <c r="D143" s="229" t="s">
        <v>1</v>
      </c>
      <c r="E143" s="230" t="s">
        <v>1</v>
      </c>
      <c r="F143" s="231">
        <v>29.47</v>
      </c>
      <c r="G143" s="33"/>
      <c r="H143" s="34"/>
    </row>
    <row r="144" spans="1:8" s="2" customFormat="1" ht="16.9" customHeight="1">
      <c r="A144" s="33"/>
      <c r="B144" s="34"/>
      <c r="C144" s="232" t="s">
        <v>565</v>
      </c>
      <c r="D144" s="232" t="s">
        <v>848</v>
      </c>
      <c r="E144" s="18" t="s">
        <v>1</v>
      </c>
      <c r="F144" s="233">
        <v>29.47</v>
      </c>
      <c r="G144" s="33"/>
      <c r="H144" s="34"/>
    </row>
    <row r="145" spans="1:8" s="2" customFormat="1" ht="16.9" customHeight="1">
      <c r="A145" s="33"/>
      <c r="B145" s="34"/>
      <c r="C145" s="234" t="s">
        <v>2759</v>
      </c>
      <c r="D145" s="33"/>
      <c r="E145" s="33"/>
      <c r="F145" s="33"/>
      <c r="G145" s="33"/>
      <c r="H145" s="34"/>
    </row>
    <row r="146" spans="1:8" s="2" customFormat="1" ht="16.9" customHeight="1">
      <c r="A146" s="33"/>
      <c r="B146" s="34"/>
      <c r="C146" s="232" t="s">
        <v>913</v>
      </c>
      <c r="D146" s="232" t="s">
        <v>914</v>
      </c>
      <c r="E146" s="18" t="s">
        <v>284</v>
      </c>
      <c r="F146" s="233">
        <v>94.1</v>
      </c>
      <c r="G146" s="33"/>
      <c r="H146" s="34"/>
    </row>
    <row r="147" spans="1:8" s="2" customFormat="1" ht="16.9" customHeight="1">
      <c r="A147" s="33"/>
      <c r="B147" s="34"/>
      <c r="C147" s="232" t="s">
        <v>988</v>
      </c>
      <c r="D147" s="232" t="s">
        <v>989</v>
      </c>
      <c r="E147" s="18" t="s">
        <v>730</v>
      </c>
      <c r="F147" s="233">
        <v>128.885</v>
      </c>
      <c r="G147" s="33"/>
      <c r="H147" s="34"/>
    </row>
    <row r="148" spans="1:8" s="2" customFormat="1" ht="16.9" customHeight="1">
      <c r="A148" s="33"/>
      <c r="B148" s="34"/>
      <c r="C148" s="228" t="s">
        <v>917</v>
      </c>
      <c r="D148" s="229" t="s">
        <v>1</v>
      </c>
      <c r="E148" s="230" t="s">
        <v>1</v>
      </c>
      <c r="F148" s="231">
        <v>57.94</v>
      </c>
      <c r="G148" s="33"/>
      <c r="H148" s="34"/>
    </row>
    <row r="149" spans="1:8" s="2" customFormat="1" ht="16.9" customHeight="1">
      <c r="A149" s="33"/>
      <c r="B149" s="34"/>
      <c r="C149" s="232" t="s">
        <v>1</v>
      </c>
      <c r="D149" s="232" t="s">
        <v>846</v>
      </c>
      <c r="E149" s="18" t="s">
        <v>1</v>
      </c>
      <c r="F149" s="233">
        <v>0</v>
      </c>
      <c r="G149" s="33"/>
      <c r="H149" s="34"/>
    </row>
    <row r="150" spans="1:8" s="2" customFormat="1" ht="16.9" customHeight="1">
      <c r="A150" s="33"/>
      <c r="B150" s="34"/>
      <c r="C150" s="232" t="s">
        <v>1</v>
      </c>
      <c r="D150" s="232" t="s">
        <v>749</v>
      </c>
      <c r="E150" s="18" t="s">
        <v>1</v>
      </c>
      <c r="F150" s="233">
        <v>0</v>
      </c>
      <c r="G150" s="33"/>
      <c r="H150" s="34"/>
    </row>
    <row r="151" spans="1:8" s="2" customFormat="1" ht="16.9" customHeight="1">
      <c r="A151" s="33"/>
      <c r="B151" s="34"/>
      <c r="C151" s="232" t="s">
        <v>563</v>
      </c>
      <c r="D151" s="232" t="s">
        <v>847</v>
      </c>
      <c r="E151" s="18" t="s">
        <v>1</v>
      </c>
      <c r="F151" s="233">
        <v>28.47</v>
      </c>
      <c r="G151" s="33"/>
      <c r="H151" s="34"/>
    </row>
    <row r="152" spans="1:8" s="2" customFormat="1" ht="16.9" customHeight="1">
      <c r="A152" s="33"/>
      <c r="B152" s="34"/>
      <c r="C152" s="232" t="s">
        <v>565</v>
      </c>
      <c r="D152" s="232" t="s">
        <v>848</v>
      </c>
      <c r="E152" s="18" t="s">
        <v>1</v>
      </c>
      <c r="F152" s="233">
        <v>29.47</v>
      </c>
      <c r="G152" s="33"/>
      <c r="H152" s="34"/>
    </row>
    <row r="153" spans="1:8" s="2" customFormat="1" ht="16.9" customHeight="1">
      <c r="A153" s="33"/>
      <c r="B153" s="34"/>
      <c r="C153" s="232" t="s">
        <v>917</v>
      </c>
      <c r="D153" s="232" t="s">
        <v>776</v>
      </c>
      <c r="E153" s="18" t="s">
        <v>1</v>
      </c>
      <c r="F153" s="233">
        <v>57.94</v>
      </c>
      <c r="G153" s="33"/>
      <c r="H153" s="34"/>
    </row>
    <row r="154" spans="1:8" s="2" customFormat="1" ht="16.9" customHeight="1">
      <c r="A154" s="33"/>
      <c r="B154" s="34"/>
      <c r="C154" s="228" t="s">
        <v>567</v>
      </c>
      <c r="D154" s="229" t="s">
        <v>1</v>
      </c>
      <c r="E154" s="230" t="s">
        <v>1</v>
      </c>
      <c r="F154" s="231">
        <v>2.19</v>
      </c>
      <c r="G154" s="33"/>
      <c r="H154" s="34"/>
    </row>
    <row r="155" spans="1:8" s="2" customFormat="1" ht="16.9" customHeight="1">
      <c r="A155" s="33"/>
      <c r="B155" s="34"/>
      <c r="C155" s="232" t="s">
        <v>1</v>
      </c>
      <c r="D155" s="232" t="s">
        <v>1187</v>
      </c>
      <c r="E155" s="18" t="s">
        <v>1</v>
      </c>
      <c r="F155" s="233">
        <v>0.99</v>
      </c>
      <c r="G155" s="33"/>
      <c r="H155" s="34"/>
    </row>
    <row r="156" spans="1:8" s="2" customFormat="1" ht="16.9" customHeight="1">
      <c r="A156" s="33"/>
      <c r="B156" s="34"/>
      <c r="C156" s="232" t="s">
        <v>1</v>
      </c>
      <c r="D156" s="232" t="s">
        <v>1188</v>
      </c>
      <c r="E156" s="18" t="s">
        <v>1</v>
      </c>
      <c r="F156" s="233">
        <v>1.2</v>
      </c>
      <c r="G156" s="33"/>
      <c r="H156" s="34"/>
    </row>
    <row r="157" spans="1:8" s="2" customFormat="1" ht="16.9" customHeight="1">
      <c r="A157" s="33"/>
      <c r="B157" s="34"/>
      <c r="C157" s="232" t="s">
        <v>567</v>
      </c>
      <c r="D157" s="232" t="s">
        <v>645</v>
      </c>
      <c r="E157" s="18" t="s">
        <v>1</v>
      </c>
      <c r="F157" s="233">
        <v>2.19</v>
      </c>
      <c r="G157" s="33"/>
      <c r="H157" s="34"/>
    </row>
    <row r="158" spans="1:8" s="2" customFormat="1" ht="16.9" customHeight="1">
      <c r="A158" s="33"/>
      <c r="B158" s="34"/>
      <c r="C158" s="234" t="s">
        <v>2759</v>
      </c>
      <c r="D158" s="33"/>
      <c r="E158" s="33"/>
      <c r="F158" s="33"/>
      <c r="G158" s="33"/>
      <c r="H158" s="34"/>
    </row>
    <row r="159" spans="1:8" s="2" customFormat="1" ht="16.9" customHeight="1">
      <c r="A159" s="33"/>
      <c r="B159" s="34"/>
      <c r="C159" s="232" t="s">
        <v>1183</v>
      </c>
      <c r="D159" s="232" t="s">
        <v>1184</v>
      </c>
      <c r="E159" s="18" t="s">
        <v>730</v>
      </c>
      <c r="F159" s="233">
        <v>2.19</v>
      </c>
      <c r="G159" s="33"/>
      <c r="H159" s="34"/>
    </row>
    <row r="160" spans="1:8" s="2" customFormat="1" ht="16.9" customHeight="1">
      <c r="A160" s="33"/>
      <c r="B160" s="34"/>
      <c r="C160" s="232" t="s">
        <v>1190</v>
      </c>
      <c r="D160" s="232" t="s">
        <v>1191</v>
      </c>
      <c r="E160" s="18" t="s">
        <v>730</v>
      </c>
      <c r="F160" s="233">
        <v>2.19</v>
      </c>
      <c r="G160" s="33"/>
      <c r="H160" s="34"/>
    </row>
    <row r="161" spans="1:8" s="2" customFormat="1" ht="16.9" customHeight="1">
      <c r="A161" s="33"/>
      <c r="B161" s="34"/>
      <c r="C161" s="228" t="s">
        <v>1227</v>
      </c>
      <c r="D161" s="229" t="s">
        <v>1</v>
      </c>
      <c r="E161" s="230" t="s">
        <v>1</v>
      </c>
      <c r="F161" s="231">
        <v>1.752</v>
      </c>
      <c r="G161" s="33"/>
      <c r="H161" s="34"/>
    </row>
    <row r="162" spans="1:8" s="2" customFormat="1" ht="16.9" customHeight="1">
      <c r="A162" s="33"/>
      <c r="B162" s="34"/>
      <c r="C162" s="232" t="s">
        <v>1</v>
      </c>
      <c r="D162" s="232" t="s">
        <v>1225</v>
      </c>
      <c r="E162" s="18" t="s">
        <v>1</v>
      </c>
      <c r="F162" s="233">
        <v>0.792</v>
      </c>
      <c r="G162" s="33"/>
      <c r="H162" s="34"/>
    </row>
    <row r="163" spans="1:8" s="2" customFormat="1" ht="16.9" customHeight="1">
      <c r="A163" s="33"/>
      <c r="B163" s="34"/>
      <c r="C163" s="232" t="s">
        <v>1</v>
      </c>
      <c r="D163" s="232" t="s">
        <v>1226</v>
      </c>
      <c r="E163" s="18" t="s">
        <v>1</v>
      </c>
      <c r="F163" s="233">
        <v>0.96</v>
      </c>
      <c r="G163" s="33"/>
      <c r="H163" s="34"/>
    </row>
    <row r="164" spans="1:8" s="2" customFormat="1" ht="16.9" customHeight="1">
      <c r="A164" s="33"/>
      <c r="B164" s="34"/>
      <c r="C164" s="232" t="s">
        <v>1227</v>
      </c>
      <c r="D164" s="232" t="s">
        <v>645</v>
      </c>
      <c r="E164" s="18" t="s">
        <v>1</v>
      </c>
      <c r="F164" s="233">
        <v>1.752</v>
      </c>
      <c r="G164" s="33"/>
      <c r="H164" s="34"/>
    </row>
    <row r="165" spans="1:8" s="2" customFormat="1" ht="16.9" customHeight="1">
      <c r="A165" s="33"/>
      <c r="B165" s="34"/>
      <c r="C165" s="228" t="s">
        <v>569</v>
      </c>
      <c r="D165" s="229" t="s">
        <v>1</v>
      </c>
      <c r="E165" s="230" t="s">
        <v>1</v>
      </c>
      <c r="F165" s="231">
        <v>13.026</v>
      </c>
      <c r="G165" s="33"/>
      <c r="H165" s="34"/>
    </row>
    <row r="166" spans="1:8" s="2" customFormat="1" ht="16.9" customHeight="1">
      <c r="A166" s="33"/>
      <c r="B166" s="34"/>
      <c r="C166" s="232" t="s">
        <v>1</v>
      </c>
      <c r="D166" s="232" t="s">
        <v>1378</v>
      </c>
      <c r="E166" s="18" t="s">
        <v>1</v>
      </c>
      <c r="F166" s="233">
        <v>0</v>
      </c>
      <c r="G166" s="33"/>
      <c r="H166" s="34"/>
    </row>
    <row r="167" spans="1:8" s="2" customFormat="1" ht="16.9" customHeight="1">
      <c r="A167" s="33"/>
      <c r="B167" s="34"/>
      <c r="C167" s="232" t="s">
        <v>1</v>
      </c>
      <c r="D167" s="232" t="s">
        <v>2168</v>
      </c>
      <c r="E167" s="18" t="s">
        <v>1</v>
      </c>
      <c r="F167" s="233">
        <v>2.016</v>
      </c>
      <c r="G167" s="33"/>
      <c r="H167" s="34"/>
    </row>
    <row r="168" spans="1:8" s="2" customFormat="1" ht="16.9" customHeight="1">
      <c r="A168" s="33"/>
      <c r="B168" s="34"/>
      <c r="C168" s="232" t="s">
        <v>1</v>
      </c>
      <c r="D168" s="232" t="s">
        <v>2169</v>
      </c>
      <c r="E168" s="18" t="s">
        <v>1</v>
      </c>
      <c r="F168" s="233">
        <v>0.449</v>
      </c>
      <c r="G168" s="33"/>
      <c r="H168" s="34"/>
    </row>
    <row r="169" spans="1:8" s="2" customFormat="1" ht="16.9" customHeight="1">
      <c r="A169" s="33"/>
      <c r="B169" s="34"/>
      <c r="C169" s="232" t="s">
        <v>1</v>
      </c>
      <c r="D169" s="232" t="s">
        <v>2170</v>
      </c>
      <c r="E169" s="18" t="s">
        <v>1</v>
      </c>
      <c r="F169" s="233">
        <v>1.208</v>
      </c>
      <c r="G169" s="33"/>
      <c r="H169" s="34"/>
    </row>
    <row r="170" spans="1:8" s="2" customFormat="1" ht="16.9" customHeight="1">
      <c r="A170" s="33"/>
      <c r="B170" s="34"/>
      <c r="C170" s="232" t="s">
        <v>1</v>
      </c>
      <c r="D170" s="232" t="s">
        <v>2171</v>
      </c>
      <c r="E170" s="18" t="s">
        <v>1</v>
      </c>
      <c r="F170" s="233">
        <v>2.848</v>
      </c>
      <c r="G170" s="33"/>
      <c r="H170" s="34"/>
    </row>
    <row r="171" spans="1:8" s="2" customFormat="1" ht="16.9" customHeight="1">
      <c r="A171" s="33"/>
      <c r="B171" s="34"/>
      <c r="C171" s="232" t="s">
        <v>1</v>
      </c>
      <c r="D171" s="232" t="s">
        <v>2172</v>
      </c>
      <c r="E171" s="18" t="s">
        <v>1</v>
      </c>
      <c r="F171" s="233">
        <v>6.505</v>
      </c>
      <c r="G171" s="33"/>
      <c r="H171" s="34"/>
    </row>
    <row r="172" spans="1:8" s="2" customFormat="1" ht="16.9" customHeight="1">
      <c r="A172" s="33"/>
      <c r="B172" s="34"/>
      <c r="C172" s="232" t="s">
        <v>569</v>
      </c>
      <c r="D172" s="232" t="s">
        <v>645</v>
      </c>
      <c r="E172" s="18" t="s">
        <v>1</v>
      </c>
      <c r="F172" s="233">
        <v>13.026</v>
      </c>
      <c r="G172" s="33"/>
      <c r="H172" s="34"/>
    </row>
    <row r="173" spans="1:8" s="2" customFormat="1" ht="16.9" customHeight="1">
      <c r="A173" s="33"/>
      <c r="B173" s="34"/>
      <c r="C173" s="234" t="s">
        <v>2759</v>
      </c>
      <c r="D173" s="33"/>
      <c r="E173" s="33"/>
      <c r="F173" s="33"/>
      <c r="G173" s="33"/>
      <c r="H173" s="34"/>
    </row>
    <row r="174" spans="1:8" s="2" customFormat="1" ht="16.9" customHeight="1">
      <c r="A174" s="33"/>
      <c r="B174" s="34"/>
      <c r="C174" s="232" t="s">
        <v>2164</v>
      </c>
      <c r="D174" s="232" t="s">
        <v>2165</v>
      </c>
      <c r="E174" s="18" t="s">
        <v>284</v>
      </c>
      <c r="F174" s="233">
        <v>13.026</v>
      </c>
      <c r="G174" s="33"/>
      <c r="H174" s="34"/>
    </row>
    <row r="175" spans="1:8" s="2" customFormat="1" ht="16.9" customHeight="1">
      <c r="A175" s="33"/>
      <c r="B175" s="34"/>
      <c r="C175" s="232" t="s">
        <v>2174</v>
      </c>
      <c r="D175" s="232" t="s">
        <v>2175</v>
      </c>
      <c r="E175" s="18" t="s">
        <v>284</v>
      </c>
      <c r="F175" s="233">
        <v>13.026</v>
      </c>
      <c r="G175" s="33"/>
      <c r="H175" s="34"/>
    </row>
    <row r="176" spans="1:8" s="2" customFormat="1" ht="16.9" customHeight="1">
      <c r="A176" s="33"/>
      <c r="B176" s="34"/>
      <c r="C176" s="232" t="s">
        <v>2181</v>
      </c>
      <c r="D176" s="232" t="s">
        <v>2182</v>
      </c>
      <c r="E176" s="18" t="s">
        <v>284</v>
      </c>
      <c r="F176" s="233">
        <v>13.026</v>
      </c>
      <c r="G176" s="33"/>
      <c r="H176" s="34"/>
    </row>
    <row r="177" spans="1:8" s="2" customFormat="1" ht="16.9" customHeight="1">
      <c r="A177" s="33"/>
      <c r="B177" s="34"/>
      <c r="C177" s="232" t="s">
        <v>2186</v>
      </c>
      <c r="D177" s="232" t="s">
        <v>2187</v>
      </c>
      <c r="E177" s="18" t="s">
        <v>284</v>
      </c>
      <c r="F177" s="233">
        <v>26.052</v>
      </c>
      <c r="G177" s="33"/>
      <c r="H177" s="34"/>
    </row>
    <row r="178" spans="1:8" s="2" customFormat="1" ht="16.9" customHeight="1">
      <c r="A178" s="33"/>
      <c r="B178" s="34"/>
      <c r="C178" s="228" t="s">
        <v>571</v>
      </c>
      <c r="D178" s="229" t="s">
        <v>1</v>
      </c>
      <c r="E178" s="230" t="s">
        <v>1</v>
      </c>
      <c r="F178" s="231">
        <v>6.697</v>
      </c>
      <c r="G178" s="33"/>
      <c r="H178" s="34"/>
    </row>
    <row r="179" spans="1:8" s="2" customFormat="1" ht="16.9" customHeight="1">
      <c r="A179" s="33"/>
      <c r="B179" s="34"/>
      <c r="C179" s="232" t="s">
        <v>1</v>
      </c>
      <c r="D179" s="232" t="s">
        <v>1378</v>
      </c>
      <c r="E179" s="18" t="s">
        <v>1</v>
      </c>
      <c r="F179" s="233">
        <v>0</v>
      </c>
      <c r="G179" s="33"/>
      <c r="H179" s="34"/>
    </row>
    <row r="180" spans="1:8" s="2" customFormat="1" ht="16.9" customHeight="1">
      <c r="A180" s="33"/>
      <c r="B180" s="34"/>
      <c r="C180" s="232" t="s">
        <v>1</v>
      </c>
      <c r="D180" s="232" t="s">
        <v>2135</v>
      </c>
      <c r="E180" s="18" t="s">
        <v>1</v>
      </c>
      <c r="F180" s="233">
        <v>4.442</v>
      </c>
      <c r="G180" s="33"/>
      <c r="H180" s="34"/>
    </row>
    <row r="181" spans="1:8" s="2" customFormat="1" ht="16.9" customHeight="1">
      <c r="A181" s="33"/>
      <c r="B181" s="34"/>
      <c r="C181" s="232" t="s">
        <v>1</v>
      </c>
      <c r="D181" s="232" t="s">
        <v>2136</v>
      </c>
      <c r="E181" s="18" t="s">
        <v>1</v>
      </c>
      <c r="F181" s="233">
        <v>2.255</v>
      </c>
      <c r="G181" s="33"/>
      <c r="H181" s="34"/>
    </row>
    <row r="182" spans="1:8" s="2" customFormat="1" ht="16.9" customHeight="1">
      <c r="A182" s="33"/>
      <c r="B182" s="34"/>
      <c r="C182" s="232" t="s">
        <v>571</v>
      </c>
      <c r="D182" s="232" t="s">
        <v>645</v>
      </c>
      <c r="E182" s="18" t="s">
        <v>1</v>
      </c>
      <c r="F182" s="233">
        <v>6.697</v>
      </c>
      <c r="G182" s="33"/>
      <c r="H182" s="34"/>
    </row>
    <row r="183" spans="1:8" s="2" customFormat="1" ht="16.9" customHeight="1">
      <c r="A183" s="33"/>
      <c r="B183" s="34"/>
      <c r="C183" s="234" t="s">
        <v>2759</v>
      </c>
      <c r="D183" s="33"/>
      <c r="E183" s="33"/>
      <c r="F183" s="33"/>
      <c r="G183" s="33"/>
      <c r="H183" s="34"/>
    </row>
    <row r="184" spans="1:8" s="2" customFormat="1" ht="16.9" customHeight="1">
      <c r="A184" s="33"/>
      <c r="B184" s="34"/>
      <c r="C184" s="232" t="s">
        <v>2108</v>
      </c>
      <c r="D184" s="232" t="s">
        <v>2109</v>
      </c>
      <c r="E184" s="18" t="s">
        <v>284</v>
      </c>
      <c r="F184" s="233">
        <v>6.697</v>
      </c>
      <c r="G184" s="33"/>
      <c r="H184" s="34"/>
    </row>
    <row r="185" spans="1:8" s="2" customFormat="1" ht="16.9" customHeight="1">
      <c r="A185" s="33"/>
      <c r="B185" s="34"/>
      <c r="C185" s="232" t="s">
        <v>2138</v>
      </c>
      <c r="D185" s="232" t="s">
        <v>2139</v>
      </c>
      <c r="E185" s="18" t="s">
        <v>284</v>
      </c>
      <c r="F185" s="233">
        <v>3.349</v>
      </c>
      <c r="G185" s="33"/>
      <c r="H185" s="34"/>
    </row>
    <row r="186" spans="1:8" s="2" customFormat="1" ht="16.9" customHeight="1">
      <c r="A186" s="33"/>
      <c r="B186" s="34"/>
      <c r="C186" s="232" t="s">
        <v>2145</v>
      </c>
      <c r="D186" s="232" t="s">
        <v>2146</v>
      </c>
      <c r="E186" s="18" t="s">
        <v>284</v>
      </c>
      <c r="F186" s="233">
        <v>3.349</v>
      </c>
      <c r="G186" s="33"/>
      <c r="H186" s="34"/>
    </row>
    <row r="187" spans="1:8" s="2" customFormat="1" ht="16.9" customHeight="1">
      <c r="A187" s="33"/>
      <c r="B187" s="34"/>
      <c r="C187" s="232" t="s">
        <v>2113</v>
      </c>
      <c r="D187" s="232" t="s">
        <v>2114</v>
      </c>
      <c r="E187" s="18" t="s">
        <v>284</v>
      </c>
      <c r="F187" s="233">
        <v>6.697</v>
      </c>
      <c r="G187" s="33"/>
      <c r="H187" s="34"/>
    </row>
    <row r="188" spans="1:8" s="2" customFormat="1" ht="16.9" customHeight="1">
      <c r="A188" s="33"/>
      <c r="B188" s="34"/>
      <c r="C188" s="232" t="s">
        <v>2153</v>
      </c>
      <c r="D188" s="232" t="s">
        <v>2154</v>
      </c>
      <c r="E188" s="18" t="s">
        <v>284</v>
      </c>
      <c r="F188" s="233">
        <v>6.697</v>
      </c>
      <c r="G188" s="33"/>
      <c r="H188" s="34"/>
    </row>
    <row r="189" spans="1:8" s="2" customFormat="1" ht="16.9" customHeight="1">
      <c r="A189" s="33"/>
      <c r="B189" s="34"/>
      <c r="C189" s="232" t="s">
        <v>2158</v>
      </c>
      <c r="D189" s="232" t="s">
        <v>2159</v>
      </c>
      <c r="E189" s="18" t="s">
        <v>284</v>
      </c>
      <c r="F189" s="233">
        <v>13.394</v>
      </c>
      <c r="G189" s="33"/>
      <c r="H189" s="34"/>
    </row>
    <row r="190" spans="1:8" s="2" customFormat="1" ht="16.9" customHeight="1">
      <c r="A190" s="33"/>
      <c r="B190" s="34"/>
      <c r="C190" s="228" t="s">
        <v>1602</v>
      </c>
      <c r="D190" s="229" t="s">
        <v>1</v>
      </c>
      <c r="E190" s="230" t="s">
        <v>1</v>
      </c>
      <c r="F190" s="231">
        <v>2.295</v>
      </c>
      <c r="G190" s="33"/>
      <c r="H190" s="34"/>
    </row>
    <row r="191" spans="1:8" s="2" customFormat="1" ht="16.9" customHeight="1">
      <c r="A191" s="33"/>
      <c r="B191" s="34"/>
      <c r="C191" s="232" t="s">
        <v>1</v>
      </c>
      <c r="D191" s="232" t="s">
        <v>1601</v>
      </c>
      <c r="E191" s="18" t="s">
        <v>1</v>
      </c>
      <c r="F191" s="233">
        <v>2.295</v>
      </c>
      <c r="G191" s="33"/>
      <c r="H191" s="34"/>
    </row>
    <row r="192" spans="1:8" s="2" customFormat="1" ht="16.9" customHeight="1">
      <c r="A192" s="33"/>
      <c r="B192" s="34"/>
      <c r="C192" s="232" t="s">
        <v>1602</v>
      </c>
      <c r="D192" s="232" t="s">
        <v>645</v>
      </c>
      <c r="E192" s="18" t="s">
        <v>1</v>
      </c>
      <c r="F192" s="233">
        <v>2.295</v>
      </c>
      <c r="G192" s="33"/>
      <c r="H192" s="34"/>
    </row>
    <row r="193" spans="1:8" s="2" customFormat="1" ht="16.9" customHeight="1">
      <c r="A193" s="33"/>
      <c r="B193" s="34"/>
      <c r="C193" s="228" t="s">
        <v>573</v>
      </c>
      <c r="D193" s="229" t="s">
        <v>1</v>
      </c>
      <c r="E193" s="230" t="s">
        <v>1</v>
      </c>
      <c r="F193" s="231">
        <v>142</v>
      </c>
      <c r="G193" s="33"/>
      <c r="H193" s="34"/>
    </row>
    <row r="194" spans="1:8" s="2" customFormat="1" ht="16.9" customHeight="1">
      <c r="A194" s="33"/>
      <c r="B194" s="34"/>
      <c r="C194" s="232" t="s">
        <v>1</v>
      </c>
      <c r="D194" s="232" t="s">
        <v>749</v>
      </c>
      <c r="E194" s="18" t="s">
        <v>1</v>
      </c>
      <c r="F194" s="233">
        <v>0</v>
      </c>
      <c r="G194" s="33"/>
      <c r="H194" s="34"/>
    </row>
    <row r="195" spans="1:8" s="2" customFormat="1" ht="16.9" customHeight="1">
      <c r="A195" s="33"/>
      <c r="B195" s="34"/>
      <c r="C195" s="232" t="s">
        <v>1</v>
      </c>
      <c r="D195" s="232" t="s">
        <v>750</v>
      </c>
      <c r="E195" s="18" t="s">
        <v>1</v>
      </c>
      <c r="F195" s="233">
        <v>0</v>
      </c>
      <c r="G195" s="33"/>
      <c r="H195" s="34"/>
    </row>
    <row r="196" spans="1:8" s="2" customFormat="1" ht="16.9" customHeight="1">
      <c r="A196" s="33"/>
      <c r="B196" s="34"/>
      <c r="C196" s="232" t="s">
        <v>573</v>
      </c>
      <c r="D196" s="232" t="s">
        <v>751</v>
      </c>
      <c r="E196" s="18" t="s">
        <v>1</v>
      </c>
      <c r="F196" s="233">
        <v>142</v>
      </c>
      <c r="G196" s="33"/>
      <c r="H196" s="34"/>
    </row>
    <row r="197" spans="1:8" s="2" customFormat="1" ht="16.9" customHeight="1">
      <c r="A197" s="33"/>
      <c r="B197" s="34"/>
      <c r="C197" s="234" t="s">
        <v>2759</v>
      </c>
      <c r="D197" s="33"/>
      <c r="E197" s="33"/>
      <c r="F197" s="33"/>
      <c r="G197" s="33"/>
      <c r="H197" s="34"/>
    </row>
    <row r="198" spans="1:8" s="2" customFormat="1" ht="16.9" customHeight="1">
      <c r="A198" s="33"/>
      <c r="B198" s="34"/>
      <c r="C198" s="232" t="s">
        <v>745</v>
      </c>
      <c r="D198" s="232" t="s">
        <v>746</v>
      </c>
      <c r="E198" s="18" t="s">
        <v>163</v>
      </c>
      <c r="F198" s="233">
        <v>173</v>
      </c>
      <c r="G198" s="33"/>
      <c r="H198" s="34"/>
    </row>
    <row r="199" spans="1:8" s="2" customFormat="1" ht="16.9" customHeight="1">
      <c r="A199" s="33"/>
      <c r="B199" s="34"/>
      <c r="C199" s="232" t="s">
        <v>832</v>
      </c>
      <c r="D199" s="232" t="s">
        <v>833</v>
      </c>
      <c r="E199" s="18" t="s">
        <v>284</v>
      </c>
      <c r="F199" s="233">
        <v>105.86</v>
      </c>
      <c r="G199" s="33"/>
      <c r="H199" s="34"/>
    </row>
    <row r="200" spans="1:8" s="2" customFormat="1" ht="16.9" customHeight="1">
      <c r="A200" s="33"/>
      <c r="B200" s="34"/>
      <c r="C200" s="232" t="s">
        <v>867</v>
      </c>
      <c r="D200" s="232" t="s">
        <v>868</v>
      </c>
      <c r="E200" s="18" t="s">
        <v>284</v>
      </c>
      <c r="F200" s="233">
        <v>395.34</v>
      </c>
      <c r="G200" s="33"/>
      <c r="H200" s="34"/>
    </row>
    <row r="201" spans="1:8" s="2" customFormat="1" ht="16.9" customHeight="1">
      <c r="A201" s="33"/>
      <c r="B201" s="34"/>
      <c r="C201" s="232" t="s">
        <v>988</v>
      </c>
      <c r="D201" s="232" t="s">
        <v>989</v>
      </c>
      <c r="E201" s="18" t="s">
        <v>730</v>
      </c>
      <c r="F201" s="233">
        <v>128.885</v>
      </c>
      <c r="G201" s="33"/>
      <c r="H201" s="34"/>
    </row>
    <row r="202" spans="1:8" s="2" customFormat="1" ht="16.9" customHeight="1">
      <c r="A202" s="33"/>
      <c r="B202" s="34"/>
      <c r="C202" s="232" t="s">
        <v>1338</v>
      </c>
      <c r="D202" s="232" t="s">
        <v>1339</v>
      </c>
      <c r="E202" s="18" t="s">
        <v>163</v>
      </c>
      <c r="F202" s="233">
        <v>142</v>
      </c>
      <c r="G202" s="33"/>
      <c r="H202" s="34"/>
    </row>
    <row r="203" spans="1:8" s="2" customFormat="1" ht="16.9" customHeight="1">
      <c r="A203" s="33"/>
      <c r="B203" s="34"/>
      <c r="C203" s="228" t="s">
        <v>575</v>
      </c>
      <c r="D203" s="229" t="s">
        <v>1</v>
      </c>
      <c r="E203" s="230" t="s">
        <v>1</v>
      </c>
      <c r="F203" s="231">
        <v>31</v>
      </c>
      <c r="G203" s="33"/>
      <c r="H203" s="34"/>
    </row>
    <row r="204" spans="1:8" s="2" customFormat="1" ht="16.9" customHeight="1">
      <c r="A204" s="33"/>
      <c r="B204" s="34"/>
      <c r="C204" s="232" t="s">
        <v>575</v>
      </c>
      <c r="D204" s="232" t="s">
        <v>752</v>
      </c>
      <c r="E204" s="18" t="s">
        <v>1</v>
      </c>
      <c r="F204" s="233">
        <v>31</v>
      </c>
      <c r="G204" s="33"/>
      <c r="H204" s="34"/>
    </row>
    <row r="205" spans="1:8" s="2" customFormat="1" ht="16.9" customHeight="1">
      <c r="A205" s="33"/>
      <c r="B205" s="34"/>
      <c r="C205" s="234" t="s">
        <v>2759</v>
      </c>
      <c r="D205" s="33"/>
      <c r="E205" s="33"/>
      <c r="F205" s="33"/>
      <c r="G205" s="33"/>
      <c r="H205" s="34"/>
    </row>
    <row r="206" spans="1:8" s="2" customFormat="1" ht="16.9" customHeight="1">
      <c r="A206" s="33"/>
      <c r="B206" s="34"/>
      <c r="C206" s="232" t="s">
        <v>745</v>
      </c>
      <c r="D206" s="232" t="s">
        <v>746</v>
      </c>
      <c r="E206" s="18" t="s">
        <v>163</v>
      </c>
      <c r="F206" s="233">
        <v>173</v>
      </c>
      <c r="G206" s="33"/>
      <c r="H206" s="34"/>
    </row>
    <row r="207" spans="1:8" s="2" customFormat="1" ht="16.9" customHeight="1">
      <c r="A207" s="33"/>
      <c r="B207" s="34"/>
      <c r="C207" s="232" t="s">
        <v>832</v>
      </c>
      <c r="D207" s="232" t="s">
        <v>833</v>
      </c>
      <c r="E207" s="18" t="s">
        <v>284</v>
      </c>
      <c r="F207" s="233">
        <v>105.86</v>
      </c>
      <c r="G207" s="33"/>
      <c r="H207" s="34"/>
    </row>
    <row r="208" spans="1:8" s="2" customFormat="1" ht="16.9" customHeight="1">
      <c r="A208" s="33"/>
      <c r="B208" s="34"/>
      <c r="C208" s="232" t="s">
        <v>1349</v>
      </c>
      <c r="D208" s="232" t="s">
        <v>1350</v>
      </c>
      <c r="E208" s="18" t="s">
        <v>163</v>
      </c>
      <c r="F208" s="233">
        <v>31</v>
      </c>
      <c r="G208" s="33"/>
      <c r="H208" s="34"/>
    </row>
    <row r="209" spans="1:8" s="2" customFormat="1" ht="16.9" customHeight="1">
      <c r="A209" s="33"/>
      <c r="B209" s="34"/>
      <c r="C209" s="228" t="s">
        <v>753</v>
      </c>
      <c r="D209" s="229" t="s">
        <v>1</v>
      </c>
      <c r="E209" s="230" t="s">
        <v>1</v>
      </c>
      <c r="F209" s="231">
        <v>173</v>
      </c>
      <c r="G209" s="33"/>
      <c r="H209" s="34"/>
    </row>
    <row r="210" spans="1:8" s="2" customFormat="1" ht="16.9" customHeight="1">
      <c r="A210" s="33"/>
      <c r="B210" s="34"/>
      <c r="C210" s="232" t="s">
        <v>1</v>
      </c>
      <c r="D210" s="232" t="s">
        <v>749</v>
      </c>
      <c r="E210" s="18" t="s">
        <v>1</v>
      </c>
      <c r="F210" s="233">
        <v>0</v>
      </c>
      <c r="G210" s="33"/>
      <c r="H210" s="34"/>
    </row>
    <row r="211" spans="1:8" s="2" customFormat="1" ht="16.9" customHeight="1">
      <c r="A211" s="33"/>
      <c r="B211" s="34"/>
      <c r="C211" s="232" t="s">
        <v>1</v>
      </c>
      <c r="D211" s="232" t="s">
        <v>750</v>
      </c>
      <c r="E211" s="18" t="s">
        <v>1</v>
      </c>
      <c r="F211" s="233">
        <v>0</v>
      </c>
      <c r="G211" s="33"/>
      <c r="H211" s="34"/>
    </row>
    <row r="212" spans="1:8" s="2" customFormat="1" ht="16.9" customHeight="1">
      <c r="A212" s="33"/>
      <c r="B212" s="34"/>
      <c r="C212" s="232" t="s">
        <v>573</v>
      </c>
      <c r="D212" s="232" t="s">
        <v>751</v>
      </c>
      <c r="E212" s="18" t="s">
        <v>1</v>
      </c>
      <c r="F212" s="233">
        <v>142</v>
      </c>
      <c r="G212" s="33"/>
      <c r="H212" s="34"/>
    </row>
    <row r="213" spans="1:8" s="2" customFormat="1" ht="16.9" customHeight="1">
      <c r="A213" s="33"/>
      <c r="B213" s="34"/>
      <c r="C213" s="232" t="s">
        <v>575</v>
      </c>
      <c r="D213" s="232" t="s">
        <v>752</v>
      </c>
      <c r="E213" s="18" t="s">
        <v>1</v>
      </c>
      <c r="F213" s="233">
        <v>31</v>
      </c>
      <c r="G213" s="33"/>
      <c r="H213" s="34"/>
    </row>
    <row r="214" spans="1:8" s="2" customFormat="1" ht="16.9" customHeight="1">
      <c r="A214" s="33"/>
      <c r="B214" s="34"/>
      <c r="C214" s="232" t="s">
        <v>753</v>
      </c>
      <c r="D214" s="232" t="s">
        <v>645</v>
      </c>
      <c r="E214" s="18" t="s">
        <v>1</v>
      </c>
      <c r="F214" s="233">
        <v>173</v>
      </c>
      <c r="G214" s="33"/>
      <c r="H214" s="34"/>
    </row>
    <row r="215" spans="1:8" s="2" customFormat="1" ht="16.9" customHeight="1">
      <c r="A215" s="33"/>
      <c r="B215" s="34"/>
      <c r="C215" s="228" t="s">
        <v>576</v>
      </c>
      <c r="D215" s="229" t="s">
        <v>1</v>
      </c>
      <c r="E215" s="230" t="s">
        <v>1</v>
      </c>
      <c r="F215" s="231">
        <v>180.489</v>
      </c>
      <c r="G215" s="33"/>
      <c r="H215" s="34"/>
    </row>
    <row r="216" spans="1:8" s="2" customFormat="1" ht="16.9" customHeight="1">
      <c r="A216" s="33"/>
      <c r="B216" s="34"/>
      <c r="C216" s="228" t="s">
        <v>578</v>
      </c>
      <c r="D216" s="229" t="s">
        <v>1</v>
      </c>
      <c r="E216" s="230" t="s">
        <v>1</v>
      </c>
      <c r="F216" s="231">
        <v>35</v>
      </c>
      <c r="G216" s="33"/>
      <c r="H216" s="34"/>
    </row>
    <row r="217" spans="1:8" s="2" customFormat="1" ht="16.9" customHeight="1">
      <c r="A217" s="33"/>
      <c r="B217" s="34"/>
      <c r="C217" s="232" t="s">
        <v>1</v>
      </c>
      <c r="D217" s="232" t="s">
        <v>800</v>
      </c>
      <c r="E217" s="18" t="s">
        <v>1</v>
      </c>
      <c r="F217" s="233">
        <v>0</v>
      </c>
      <c r="G217" s="33"/>
      <c r="H217" s="34"/>
    </row>
    <row r="218" spans="1:8" s="2" customFormat="1" ht="16.9" customHeight="1">
      <c r="A218" s="33"/>
      <c r="B218" s="34"/>
      <c r="C218" s="232" t="s">
        <v>1</v>
      </c>
      <c r="D218" s="232" t="s">
        <v>749</v>
      </c>
      <c r="E218" s="18" t="s">
        <v>1</v>
      </c>
      <c r="F218" s="233">
        <v>0</v>
      </c>
      <c r="G218" s="33"/>
      <c r="H218" s="34"/>
    </row>
    <row r="219" spans="1:8" s="2" customFormat="1" ht="16.9" customHeight="1">
      <c r="A219" s="33"/>
      <c r="B219" s="34"/>
      <c r="C219" s="232" t="s">
        <v>579</v>
      </c>
      <c r="D219" s="232" t="s">
        <v>801</v>
      </c>
      <c r="E219" s="18" t="s">
        <v>1</v>
      </c>
      <c r="F219" s="233">
        <v>22.01</v>
      </c>
      <c r="G219" s="33"/>
      <c r="H219" s="34"/>
    </row>
    <row r="220" spans="1:8" s="2" customFormat="1" ht="16.9" customHeight="1">
      <c r="A220" s="33"/>
      <c r="B220" s="34"/>
      <c r="C220" s="232" t="s">
        <v>802</v>
      </c>
      <c r="D220" s="232" t="s">
        <v>803</v>
      </c>
      <c r="E220" s="18" t="s">
        <v>1</v>
      </c>
      <c r="F220" s="233">
        <v>3.27</v>
      </c>
      <c r="G220" s="33"/>
      <c r="H220" s="34"/>
    </row>
    <row r="221" spans="1:8" s="2" customFormat="1" ht="16.9" customHeight="1">
      <c r="A221" s="33"/>
      <c r="B221" s="34"/>
      <c r="C221" s="232" t="s">
        <v>1</v>
      </c>
      <c r="D221" s="232" t="s">
        <v>805</v>
      </c>
      <c r="E221" s="18" t="s">
        <v>1</v>
      </c>
      <c r="F221" s="233">
        <v>9.72</v>
      </c>
      <c r="G221" s="33"/>
      <c r="H221" s="34"/>
    </row>
    <row r="222" spans="1:8" s="2" customFormat="1" ht="16.9" customHeight="1">
      <c r="A222" s="33"/>
      <c r="B222" s="34"/>
      <c r="C222" s="232" t="s">
        <v>578</v>
      </c>
      <c r="D222" s="232" t="s">
        <v>645</v>
      </c>
      <c r="E222" s="18" t="s">
        <v>1</v>
      </c>
      <c r="F222" s="233">
        <v>35</v>
      </c>
      <c r="G222" s="33"/>
      <c r="H222" s="34"/>
    </row>
    <row r="223" spans="1:8" s="2" customFormat="1" ht="16.9" customHeight="1">
      <c r="A223" s="33"/>
      <c r="B223" s="34"/>
      <c r="C223" s="234" t="s">
        <v>2759</v>
      </c>
      <c r="D223" s="33"/>
      <c r="E223" s="33"/>
      <c r="F223" s="33"/>
      <c r="G223" s="33"/>
      <c r="H223" s="34"/>
    </row>
    <row r="224" spans="1:8" s="2" customFormat="1" ht="16.9" customHeight="1">
      <c r="A224" s="33"/>
      <c r="B224" s="34"/>
      <c r="C224" s="232" t="s">
        <v>796</v>
      </c>
      <c r="D224" s="232" t="s">
        <v>797</v>
      </c>
      <c r="E224" s="18" t="s">
        <v>284</v>
      </c>
      <c r="F224" s="233">
        <v>35</v>
      </c>
      <c r="G224" s="33"/>
      <c r="H224" s="34"/>
    </row>
    <row r="225" spans="1:8" s="2" customFormat="1" ht="16.9" customHeight="1">
      <c r="A225" s="33"/>
      <c r="B225" s="34"/>
      <c r="C225" s="232" t="s">
        <v>791</v>
      </c>
      <c r="D225" s="232" t="s">
        <v>792</v>
      </c>
      <c r="E225" s="18" t="s">
        <v>284</v>
      </c>
      <c r="F225" s="233">
        <v>12.99</v>
      </c>
      <c r="G225" s="33"/>
      <c r="H225" s="34"/>
    </row>
    <row r="226" spans="1:8" s="2" customFormat="1" ht="16.9" customHeight="1">
      <c r="A226" s="33"/>
      <c r="B226" s="34"/>
      <c r="C226" s="232" t="s">
        <v>1333</v>
      </c>
      <c r="D226" s="232" t="s">
        <v>1334</v>
      </c>
      <c r="E226" s="18" t="s">
        <v>284</v>
      </c>
      <c r="F226" s="233">
        <v>35</v>
      </c>
      <c r="G226" s="33"/>
      <c r="H226" s="34"/>
    </row>
    <row r="227" spans="1:8" s="2" customFormat="1" ht="16.9" customHeight="1">
      <c r="A227" s="33"/>
      <c r="B227" s="34"/>
      <c r="C227" s="232" t="s">
        <v>1328</v>
      </c>
      <c r="D227" s="232" t="s">
        <v>1329</v>
      </c>
      <c r="E227" s="18" t="s">
        <v>284</v>
      </c>
      <c r="F227" s="233">
        <v>35</v>
      </c>
      <c r="G227" s="33"/>
      <c r="H227" s="34"/>
    </row>
    <row r="228" spans="1:8" s="2" customFormat="1" ht="16.9" customHeight="1">
      <c r="A228" s="33"/>
      <c r="B228" s="34"/>
      <c r="C228" s="232" t="s">
        <v>806</v>
      </c>
      <c r="D228" s="232" t="s">
        <v>807</v>
      </c>
      <c r="E228" s="18" t="s">
        <v>284</v>
      </c>
      <c r="F228" s="233">
        <v>35</v>
      </c>
      <c r="G228" s="33"/>
      <c r="H228" s="34"/>
    </row>
    <row r="229" spans="1:8" s="2" customFormat="1" ht="16.9" customHeight="1">
      <c r="A229" s="33"/>
      <c r="B229" s="34"/>
      <c r="C229" s="228" t="s">
        <v>579</v>
      </c>
      <c r="D229" s="229" t="s">
        <v>1</v>
      </c>
      <c r="E229" s="230" t="s">
        <v>1</v>
      </c>
      <c r="F229" s="231">
        <v>22.01</v>
      </c>
      <c r="G229" s="33"/>
      <c r="H229" s="34"/>
    </row>
    <row r="230" spans="1:8" s="2" customFormat="1" ht="16.9" customHeight="1">
      <c r="A230" s="33"/>
      <c r="B230" s="34"/>
      <c r="C230" s="232" t="s">
        <v>1</v>
      </c>
      <c r="D230" s="232" t="s">
        <v>800</v>
      </c>
      <c r="E230" s="18" t="s">
        <v>1</v>
      </c>
      <c r="F230" s="233">
        <v>0</v>
      </c>
      <c r="G230" s="33"/>
      <c r="H230" s="34"/>
    </row>
    <row r="231" spans="1:8" s="2" customFormat="1" ht="16.9" customHeight="1">
      <c r="A231" s="33"/>
      <c r="B231" s="34"/>
      <c r="C231" s="232" t="s">
        <v>1</v>
      </c>
      <c r="D231" s="232" t="s">
        <v>749</v>
      </c>
      <c r="E231" s="18" t="s">
        <v>1</v>
      </c>
      <c r="F231" s="233">
        <v>0</v>
      </c>
      <c r="G231" s="33"/>
      <c r="H231" s="34"/>
    </row>
    <row r="232" spans="1:8" s="2" customFormat="1" ht="16.9" customHeight="1">
      <c r="A232" s="33"/>
      <c r="B232" s="34"/>
      <c r="C232" s="232" t="s">
        <v>579</v>
      </c>
      <c r="D232" s="232" t="s">
        <v>801</v>
      </c>
      <c r="E232" s="18" t="s">
        <v>1</v>
      </c>
      <c r="F232" s="233">
        <v>22.01</v>
      </c>
      <c r="G232" s="33"/>
      <c r="H232" s="34"/>
    </row>
    <row r="233" spans="1:8" s="2" customFormat="1" ht="16.9" customHeight="1">
      <c r="A233" s="33"/>
      <c r="B233" s="34"/>
      <c r="C233" s="234" t="s">
        <v>2759</v>
      </c>
      <c r="D233" s="33"/>
      <c r="E233" s="33"/>
      <c r="F233" s="33"/>
      <c r="G233" s="33"/>
      <c r="H233" s="34"/>
    </row>
    <row r="234" spans="1:8" s="2" customFormat="1" ht="16.9" customHeight="1">
      <c r="A234" s="33"/>
      <c r="B234" s="34"/>
      <c r="C234" s="232" t="s">
        <v>796</v>
      </c>
      <c r="D234" s="232" t="s">
        <v>797</v>
      </c>
      <c r="E234" s="18" t="s">
        <v>284</v>
      </c>
      <c r="F234" s="233">
        <v>35</v>
      </c>
      <c r="G234" s="33"/>
      <c r="H234" s="34"/>
    </row>
    <row r="235" spans="1:8" s="2" customFormat="1" ht="16.9" customHeight="1">
      <c r="A235" s="33"/>
      <c r="B235" s="34"/>
      <c r="C235" s="232" t="s">
        <v>791</v>
      </c>
      <c r="D235" s="232" t="s">
        <v>792</v>
      </c>
      <c r="E235" s="18" t="s">
        <v>284</v>
      </c>
      <c r="F235" s="233">
        <v>12.99</v>
      </c>
      <c r="G235" s="33"/>
      <c r="H235" s="34"/>
    </row>
    <row r="236" spans="1:8" s="2" customFormat="1" ht="16.9" customHeight="1">
      <c r="A236" s="33"/>
      <c r="B236" s="34"/>
      <c r="C236" s="232" t="s">
        <v>791</v>
      </c>
      <c r="D236" s="232" t="s">
        <v>792</v>
      </c>
      <c r="E236" s="18" t="s">
        <v>284</v>
      </c>
      <c r="F236" s="233">
        <v>22.01</v>
      </c>
      <c r="G236" s="33"/>
      <c r="H236" s="34"/>
    </row>
    <row r="237" spans="1:8" s="2" customFormat="1" ht="16.9" customHeight="1">
      <c r="A237" s="33"/>
      <c r="B237" s="34"/>
      <c r="C237" s="232" t="s">
        <v>988</v>
      </c>
      <c r="D237" s="232" t="s">
        <v>989</v>
      </c>
      <c r="E237" s="18" t="s">
        <v>730</v>
      </c>
      <c r="F237" s="233">
        <v>128.885</v>
      </c>
      <c r="G237" s="33"/>
      <c r="H237" s="34"/>
    </row>
    <row r="238" spans="1:8" s="2" customFormat="1" ht="16.9" customHeight="1">
      <c r="A238" s="33"/>
      <c r="B238" s="34"/>
      <c r="C238" s="228" t="s">
        <v>802</v>
      </c>
      <c r="D238" s="229" t="s">
        <v>1</v>
      </c>
      <c r="E238" s="230" t="s">
        <v>1</v>
      </c>
      <c r="F238" s="231">
        <v>3.27</v>
      </c>
      <c r="G238" s="33"/>
      <c r="H238" s="34"/>
    </row>
    <row r="239" spans="1:8" s="2" customFormat="1" ht="16.9" customHeight="1">
      <c r="A239" s="33"/>
      <c r="B239" s="34"/>
      <c r="C239" s="232" t="s">
        <v>802</v>
      </c>
      <c r="D239" s="232" t="s">
        <v>803</v>
      </c>
      <c r="E239" s="18" t="s">
        <v>1</v>
      </c>
      <c r="F239" s="233">
        <v>3.27</v>
      </c>
      <c r="G239" s="33"/>
      <c r="H239" s="34"/>
    </row>
    <row r="240" spans="1:8" s="2" customFormat="1" ht="16.9" customHeight="1">
      <c r="A240" s="33"/>
      <c r="B240" s="34"/>
      <c r="C240" s="228" t="s">
        <v>804</v>
      </c>
      <c r="D240" s="229" t="s">
        <v>1</v>
      </c>
      <c r="E240" s="230" t="s">
        <v>1</v>
      </c>
      <c r="F240" s="231">
        <v>25.28</v>
      </c>
      <c r="G240" s="33"/>
      <c r="H240" s="34"/>
    </row>
    <row r="241" spans="1:8" s="2" customFormat="1" ht="16.9" customHeight="1">
      <c r="A241" s="33"/>
      <c r="B241" s="34"/>
      <c r="C241" s="232" t="s">
        <v>1</v>
      </c>
      <c r="D241" s="232" t="s">
        <v>800</v>
      </c>
      <c r="E241" s="18" t="s">
        <v>1</v>
      </c>
      <c r="F241" s="233">
        <v>0</v>
      </c>
      <c r="G241" s="33"/>
      <c r="H241" s="34"/>
    </row>
    <row r="242" spans="1:8" s="2" customFormat="1" ht="16.9" customHeight="1">
      <c r="A242" s="33"/>
      <c r="B242" s="34"/>
      <c r="C242" s="232" t="s">
        <v>1</v>
      </c>
      <c r="D242" s="232" t="s">
        <v>749</v>
      </c>
      <c r="E242" s="18" t="s">
        <v>1</v>
      </c>
      <c r="F242" s="233">
        <v>0</v>
      </c>
      <c r="G242" s="33"/>
      <c r="H242" s="34"/>
    </row>
    <row r="243" spans="1:8" s="2" customFormat="1" ht="16.9" customHeight="1">
      <c r="A243" s="33"/>
      <c r="B243" s="34"/>
      <c r="C243" s="232" t="s">
        <v>579</v>
      </c>
      <c r="D243" s="232" t="s">
        <v>801</v>
      </c>
      <c r="E243" s="18" t="s">
        <v>1</v>
      </c>
      <c r="F243" s="233">
        <v>22.01</v>
      </c>
      <c r="G243" s="33"/>
      <c r="H243" s="34"/>
    </row>
    <row r="244" spans="1:8" s="2" customFormat="1" ht="16.9" customHeight="1">
      <c r="A244" s="33"/>
      <c r="B244" s="34"/>
      <c r="C244" s="232" t="s">
        <v>802</v>
      </c>
      <c r="D244" s="232" t="s">
        <v>803</v>
      </c>
      <c r="E244" s="18" t="s">
        <v>1</v>
      </c>
      <c r="F244" s="233">
        <v>3.27</v>
      </c>
      <c r="G244" s="33"/>
      <c r="H244" s="34"/>
    </row>
    <row r="245" spans="1:8" s="2" customFormat="1" ht="16.9" customHeight="1">
      <c r="A245" s="33"/>
      <c r="B245" s="34"/>
      <c r="C245" s="232" t="s">
        <v>804</v>
      </c>
      <c r="D245" s="232" t="s">
        <v>776</v>
      </c>
      <c r="E245" s="18" t="s">
        <v>1</v>
      </c>
      <c r="F245" s="233">
        <v>25.28</v>
      </c>
      <c r="G245" s="33"/>
      <c r="H245" s="34"/>
    </row>
    <row r="246" spans="1:8" s="2" customFormat="1" ht="16.9" customHeight="1">
      <c r="A246" s="33"/>
      <c r="B246" s="34"/>
      <c r="C246" s="228" t="s">
        <v>581</v>
      </c>
      <c r="D246" s="229" t="s">
        <v>1</v>
      </c>
      <c r="E246" s="230" t="s">
        <v>1</v>
      </c>
      <c r="F246" s="231">
        <v>0.998</v>
      </c>
      <c r="G246" s="33"/>
      <c r="H246" s="34"/>
    </row>
    <row r="247" spans="1:8" s="2" customFormat="1" ht="16.9" customHeight="1">
      <c r="A247" s="33"/>
      <c r="B247" s="34"/>
      <c r="C247" s="232" t="s">
        <v>1</v>
      </c>
      <c r="D247" s="232" t="s">
        <v>1378</v>
      </c>
      <c r="E247" s="18" t="s">
        <v>1</v>
      </c>
      <c r="F247" s="233">
        <v>0</v>
      </c>
      <c r="G247" s="33"/>
      <c r="H247" s="34"/>
    </row>
    <row r="248" spans="1:8" s="2" customFormat="1" ht="16.9" customHeight="1">
      <c r="A248" s="33"/>
      <c r="B248" s="34"/>
      <c r="C248" s="232" t="s">
        <v>1</v>
      </c>
      <c r="D248" s="232" t="s">
        <v>1389</v>
      </c>
      <c r="E248" s="18" t="s">
        <v>1</v>
      </c>
      <c r="F248" s="233">
        <v>0</v>
      </c>
      <c r="G248" s="33"/>
      <c r="H248" s="34"/>
    </row>
    <row r="249" spans="1:8" s="2" customFormat="1" ht="16.9" customHeight="1">
      <c r="A249" s="33"/>
      <c r="B249" s="34"/>
      <c r="C249" s="232" t="s">
        <v>581</v>
      </c>
      <c r="D249" s="232" t="s">
        <v>1390</v>
      </c>
      <c r="E249" s="18" t="s">
        <v>1</v>
      </c>
      <c r="F249" s="233">
        <v>0.998</v>
      </c>
      <c r="G249" s="33"/>
      <c r="H249" s="34"/>
    </row>
    <row r="250" spans="1:8" s="2" customFormat="1" ht="16.9" customHeight="1">
      <c r="A250" s="33"/>
      <c r="B250" s="34"/>
      <c r="C250" s="234" t="s">
        <v>2759</v>
      </c>
      <c r="D250" s="33"/>
      <c r="E250" s="33"/>
      <c r="F250" s="33"/>
      <c r="G250" s="33"/>
      <c r="H250" s="34"/>
    </row>
    <row r="251" spans="1:8" s="2" customFormat="1" ht="16.9" customHeight="1">
      <c r="A251" s="33"/>
      <c r="B251" s="34"/>
      <c r="C251" s="232" t="s">
        <v>1385</v>
      </c>
      <c r="D251" s="232" t="s">
        <v>1386</v>
      </c>
      <c r="E251" s="18" t="s">
        <v>284</v>
      </c>
      <c r="F251" s="233">
        <v>0.998</v>
      </c>
      <c r="G251" s="33"/>
      <c r="H251" s="34"/>
    </row>
    <row r="252" spans="1:8" s="2" customFormat="1" ht="16.9" customHeight="1">
      <c r="A252" s="33"/>
      <c r="B252" s="34"/>
      <c r="C252" s="232" t="s">
        <v>1399</v>
      </c>
      <c r="D252" s="232" t="s">
        <v>1400</v>
      </c>
      <c r="E252" s="18" t="s">
        <v>284</v>
      </c>
      <c r="F252" s="233">
        <v>0.998</v>
      </c>
      <c r="G252" s="33"/>
      <c r="H252" s="34"/>
    </row>
    <row r="253" spans="1:8" s="2" customFormat="1" ht="16.9" customHeight="1">
      <c r="A253" s="33"/>
      <c r="B253" s="34"/>
      <c r="C253" s="232" t="s">
        <v>1411</v>
      </c>
      <c r="D253" s="232" t="s">
        <v>1412</v>
      </c>
      <c r="E253" s="18" t="s">
        <v>284</v>
      </c>
      <c r="F253" s="233">
        <v>0.998</v>
      </c>
      <c r="G253" s="33"/>
      <c r="H253" s="34"/>
    </row>
    <row r="254" spans="1:8" s="2" customFormat="1" ht="16.9" customHeight="1">
      <c r="A254" s="33"/>
      <c r="B254" s="34"/>
      <c r="C254" s="228" t="s">
        <v>583</v>
      </c>
      <c r="D254" s="229" t="s">
        <v>1</v>
      </c>
      <c r="E254" s="230" t="s">
        <v>1</v>
      </c>
      <c r="F254" s="231">
        <v>10.555</v>
      </c>
      <c r="G254" s="33"/>
      <c r="H254" s="34"/>
    </row>
    <row r="255" spans="1:8" s="2" customFormat="1" ht="16.9" customHeight="1">
      <c r="A255" s="33"/>
      <c r="B255" s="34"/>
      <c r="C255" s="232" t="s">
        <v>1</v>
      </c>
      <c r="D255" s="232" t="s">
        <v>1378</v>
      </c>
      <c r="E255" s="18" t="s">
        <v>1</v>
      </c>
      <c r="F255" s="233">
        <v>0</v>
      </c>
      <c r="G255" s="33"/>
      <c r="H255" s="34"/>
    </row>
    <row r="256" spans="1:8" s="2" customFormat="1" ht="16.9" customHeight="1">
      <c r="A256" s="33"/>
      <c r="B256" s="34"/>
      <c r="C256" s="232" t="s">
        <v>1</v>
      </c>
      <c r="D256" s="232" t="s">
        <v>1379</v>
      </c>
      <c r="E256" s="18" t="s">
        <v>1</v>
      </c>
      <c r="F256" s="233">
        <v>10.538</v>
      </c>
      <c r="G256" s="33"/>
      <c r="H256" s="34"/>
    </row>
    <row r="257" spans="1:8" s="2" customFormat="1" ht="16.9" customHeight="1">
      <c r="A257" s="33"/>
      <c r="B257" s="34"/>
      <c r="C257" s="232" t="s">
        <v>1</v>
      </c>
      <c r="D257" s="232" t="s">
        <v>1380</v>
      </c>
      <c r="E257" s="18" t="s">
        <v>1</v>
      </c>
      <c r="F257" s="233">
        <v>-1.481</v>
      </c>
      <c r="G257" s="33"/>
      <c r="H257" s="34"/>
    </row>
    <row r="258" spans="1:8" s="2" customFormat="1" ht="16.9" customHeight="1">
      <c r="A258" s="33"/>
      <c r="B258" s="34"/>
      <c r="C258" s="232" t="s">
        <v>1</v>
      </c>
      <c r="D258" s="232" t="s">
        <v>1381</v>
      </c>
      <c r="E258" s="18" t="s">
        <v>1</v>
      </c>
      <c r="F258" s="233">
        <v>-0.684</v>
      </c>
      <c r="G258" s="33"/>
      <c r="H258" s="34"/>
    </row>
    <row r="259" spans="1:8" s="2" customFormat="1" ht="16.9" customHeight="1">
      <c r="A259" s="33"/>
      <c r="B259" s="34"/>
      <c r="C259" s="232" t="s">
        <v>1</v>
      </c>
      <c r="D259" s="232" t="s">
        <v>1382</v>
      </c>
      <c r="E259" s="18" t="s">
        <v>1</v>
      </c>
      <c r="F259" s="233">
        <v>0</v>
      </c>
      <c r="G259" s="33"/>
      <c r="H259" s="34"/>
    </row>
    <row r="260" spans="1:8" s="2" customFormat="1" ht="16.9" customHeight="1">
      <c r="A260" s="33"/>
      <c r="B260" s="34"/>
      <c r="C260" s="232" t="s">
        <v>1</v>
      </c>
      <c r="D260" s="232" t="s">
        <v>1383</v>
      </c>
      <c r="E260" s="18" t="s">
        <v>1</v>
      </c>
      <c r="F260" s="233">
        <v>2.182</v>
      </c>
      <c r="G260" s="33"/>
      <c r="H260" s="34"/>
    </row>
    <row r="261" spans="1:8" s="2" customFormat="1" ht="16.9" customHeight="1">
      <c r="A261" s="33"/>
      <c r="B261" s="34"/>
      <c r="C261" s="232" t="s">
        <v>583</v>
      </c>
      <c r="D261" s="232" t="s">
        <v>645</v>
      </c>
      <c r="E261" s="18" t="s">
        <v>1</v>
      </c>
      <c r="F261" s="233">
        <v>10.555</v>
      </c>
      <c r="G261" s="33"/>
      <c r="H261" s="34"/>
    </row>
    <row r="262" spans="1:8" s="2" customFormat="1" ht="16.9" customHeight="1">
      <c r="A262" s="33"/>
      <c r="B262" s="34"/>
      <c r="C262" s="234" t="s">
        <v>2759</v>
      </c>
      <c r="D262" s="33"/>
      <c r="E262" s="33"/>
      <c r="F262" s="33"/>
      <c r="G262" s="33"/>
      <c r="H262" s="34"/>
    </row>
    <row r="263" spans="1:8" s="2" customFormat="1" ht="16.9" customHeight="1">
      <c r="A263" s="33"/>
      <c r="B263" s="34"/>
      <c r="C263" s="232" t="s">
        <v>1374</v>
      </c>
      <c r="D263" s="232" t="s">
        <v>1375</v>
      </c>
      <c r="E263" s="18" t="s">
        <v>284</v>
      </c>
      <c r="F263" s="233">
        <v>10.555</v>
      </c>
      <c r="G263" s="33"/>
      <c r="H263" s="34"/>
    </row>
    <row r="264" spans="1:8" s="2" customFormat="1" ht="16.9" customHeight="1">
      <c r="A264" s="33"/>
      <c r="B264" s="34"/>
      <c r="C264" s="232" t="s">
        <v>1392</v>
      </c>
      <c r="D264" s="232" t="s">
        <v>1393</v>
      </c>
      <c r="E264" s="18" t="s">
        <v>284</v>
      </c>
      <c r="F264" s="233">
        <v>10.555</v>
      </c>
      <c r="G264" s="33"/>
      <c r="H264" s="34"/>
    </row>
    <row r="265" spans="1:8" s="2" customFormat="1" ht="16.9" customHeight="1">
      <c r="A265" s="33"/>
      <c r="B265" s="34"/>
      <c r="C265" s="232" t="s">
        <v>1405</v>
      </c>
      <c r="D265" s="232" t="s">
        <v>1406</v>
      </c>
      <c r="E265" s="18" t="s">
        <v>284</v>
      </c>
      <c r="F265" s="233">
        <v>10.555</v>
      </c>
      <c r="G265" s="33"/>
      <c r="H265" s="34"/>
    </row>
    <row r="266" spans="1:8" s="2" customFormat="1" ht="16.9" customHeight="1">
      <c r="A266" s="33"/>
      <c r="B266" s="34"/>
      <c r="C266" s="228" t="s">
        <v>585</v>
      </c>
      <c r="D266" s="229" t="s">
        <v>1</v>
      </c>
      <c r="E266" s="230" t="s">
        <v>1</v>
      </c>
      <c r="F266" s="231">
        <v>11.553</v>
      </c>
      <c r="G266" s="33"/>
      <c r="H266" s="34"/>
    </row>
    <row r="267" spans="1:8" s="2" customFormat="1" ht="16.9" customHeight="1">
      <c r="A267" s="33"/>
      <c r="B267" s="34"/>
      <c r="C267" s="232" t="s">
        <v>1</v>
      </c>
      <c r="D267" s="232" t="s">
        <v>1378</v>
      </c>
      <c r="E267" s="18" t="s">
        <v>1</v>
      </c>
      <c r="F267" s="233">
        <v>0</v>
      </c>
      <c r="G267" s="33"/>
      <c r="H267" s="34"/>
    </row>
    <row r="268" spans="1:8" s="2" customFormat="1" ht="16.9" customHeight="1">
      <c r="A268" s="33"/>
      <c r="B268" s="34"/>
      <c r="C268" s="232" t="s">
        <v>1</v>
      </c>
      <c r="D268" s="232" t="s">
        <v>1379</v>
      </c>
      <c r="E268" s="18" t="s">
        <v>1</v>
      </c>
      <c r="F268" s="233">
        <v>10.538</v>
      </c>
      <c r="G268" s="33"/>
      <c r="H268" s="34"/>
    </row>
    <row r="269" spans="1:8" s="2" customFormat="1" ht="16.9" customHeight="1">
      <c r="A269" s="33"/>
      <c r="B269" s="34"/>
      <c r="C269" s="232" t="s">
        <v>1</v>
      </c>
      <c r="D269" s="232" t="s">
        <v>1380</v>
      </c>
      <c r="E269" s="18" t="s">
        <v>1</v>
      </c>
      <c r="F269" s="233">
        <v>-1.481</v>
      </c>
      <c r="G269" s="33"/>
      <c r="H269" s="34"/>
    </row>
    <row r="270" spans="1:8" s="2" customFormat="1" ht="16.9" customHeight="1">
      <c r="A270" s="33"/>
      <c r="B270" s="34"/>
      <c r="C270" s="232" t="s">
        <v>1</v>
      </c>
      <c r="D270" s="232" t="s">
        <v>1381</v>
      </c>
      <c r="E270" s="18" t="s">
        <v>1</v>
      </c>
      <c r="F270" s="233">
        <v>-0.684</v>
      </c>
      <c r="G270" s="33"/>
      <c r="H270" s="34"/>
    </row>
    <row r="271" spans="1:8" s="2" customFormat="1" ht="16.9" customHeight="1">
      <c r="A271" s="33"/>
      <c r="B271" s="34"/>
      <c r="C271" s="232" t="s">
        <v>1</v>
      </c>
      <c r="D271" s="232" t="s">
        <v>1382</v>
      </c>
      <c r="E271" s="18" t="s">
        <v>1</v>
      </c>
      <c r="F271" s="233">
        <v>0</v>
      </c>
      <c r="G271" s="33"/>
      <c r="H271" s="34"/>
    </row>
    <row r="272" spans="1:8" s="2" customFormat="1" ht="16.9" customHeight="1">
      <c r="A272" s="33"/>
      <c r="B272" s="34"/>
      <c r="C272" s="232" t="s">
        <v>1</v>
      </c>
      <c r="D272" s="232" t="s">
        <v>1383</v>
      </c>
      <c r="E272" s="18" t="s">
        <v>1</v>
      </c>
      <c r="F272" s="233">
        <v>2.182</v>
      </c>
      <c r="G272" s="33"/>
      <c r="H272" s="34"/>
    </row>
    <row r="273" spans="1:8" s="2" customFormat="1" ht="16.9" customHeight="1">
      <c r="A273" s="33"/>
      <c r="B273" s="34"/>
      <c r="C273" s="232" t="s">
        <v>1</v>
      </c>
      <c r="D273" s="232" t="s">
        <v>1389</v>
      </c>
      <c r="E273" s="18" t="s">
        <v>1</v>
      </c>
      <c r="F273" s="233">
        <v>0</v>
      </c>
      <c r="G273" s="33"/>
      <c r="H273" s="34"/>
    </row>
    <row r="274" spans="1:8" s="2" customFormat="1" ht="16.9" customHeight="1">
      <c r="A274" s="33"/>
      <c r="B274" s="34"/>
      <c r="C274" s="232" t="s">
        <v>1</v>
      </c>
      <c r="D274" s="232" t="s">
        <v>1390</v>
      </c>
      <c r="E274" s="18" t="s">
        <v>1</v>
      </c>
      <c r="F274" s="233">
        <v>0.998</v>
      </c>
      <c r="G274" s="33"/>
      <c r="H274" s="34"/>
    </row>
    <row r="275" spans="1:8" s="2" customFormat="1" ht="16.9" customHeight="1">
      <c r="A275" s="33"/>
      <c r="B275" s="34"/>
      <c r="C275" s="232" t="s">
        <v>585</v>
      </c>
      <c r="D275" s="232" t="s">
        <v>645</v>
      </c>
      <c r="E275" s="18" t="s">
        <v>1</v>
      </c>
      <c r="F275" s="233">
        <v>11.553</v>
      </c>
      <c r="G275" s="33"/>
      <c r="H275" s="34"/>
    </row>
    <row r="276" spans="1:8" s="2" customFormat="1" ht="16.9" customHeight="1">
      <c r="A276" s="33"/>
      <c r="B276" s="34"/>
      <c r="C276" s="234" t="s">
        <v>2759</v>
      </c>
      <c r="D276" s="33"/>
      <c r="E276" s="33"/>
      <c r="F276" s="33"/>
      <c r="G276" s="33"/>
      <c r="H276" s="34"/>
    </row>
    <row r="277" spans="1:8" s="2" customFormat="1" ht="16.9" customHeight="1">
      <c r="A277" s="33"/>
      <c r="B277" s="34"/>
      <c r="C277" s="232" t="s">
        <v>1788</v>
      </c>
      <c r="D277" s="232" t="s">
        <v>1789</v>
      </c>
      <c r="E277" s="18" t="s">
        <v>284</v>
      </c>
      <c r="F277" s="233">
        <v>11.553</v>
      </c>
      <c r="G277" s="33"/>
      <c r="H277" s="34"/>
    </row>
    <row r="278" spans="1:8" s="2" customFormat="1" ht="16.9" customHeight="1">
      <c r="A278" s="33"/>
      <c r="B278" s="34"/>
      <c r="C278" s="232" t="s">
        <v>1429</v>
      </c>
      <c r="D278" s="232" t="s">
        <v>1430</v>
      </c>
      <c r="E278" s="18" t="s">
        <v>284</v>
      </c>
      <c r="F278" s="233">
        <v>11.553</v>
      </c>
      <c r="G278" s="33"/>
      <c r="H278" s="34"/>
    </row>
    <row r="279" spans="1:8" s="2" customFormat="1" ht="16.9" customHeight="1">
      <c r="A279" s="33"/>
      <c r="B279" s="34"/>
      <c r="C279" s="228" t="s">
        <v>587</v>
      </c>
      <c r="D279" s="229" t="s">
        <v>1</v>
      </c>
      <c r="E279" s="230" t="s">
        <v>1</v>
      </c>
      <c r="F279" s="231">
        <v>2.525</v>
      </c>
      <c r="G279" s="33"/>
      <c r="H279" s="34"/>
    </row>
    <row r="280" spans="1:8" s="2" customFormat="1" ht="16.9" customHeight="1">
      <c r="A280" s="33"/>
      <c r="B280" s="34"/>
      <c r="C280" s="232" t="s">
        <v>1</v>
      </c>
      <c r="D280" s="232" t="s">
        <v>1018</v>
      </c>
      <c r="E280" s="18" t="s">
        <v>1</v>
      </c>
      <c r="F280" s="233">
        <v>2.525</v>
      </c>
      <c r="G280" s="33"/>
      <c r="H280" s="34"/>
    </row>
    <row r="281" spans="1:8" s="2" customFormat="1" ht="16.9" customHeight="1">
      <c r="A281" s="33"/>
      <c r="B281" s="34"/>
      <c r="C281" s="232" t="s">
        <v>587</v>
      </c>
      <c r="D281" s="232" t="s">
        <v>645</v>
      </c>
      <c r="E281" s="18" t="s">
        <v>1</v>
      </c>
      <c r="F281" s="233">
        <v>2.525</v>
      </c>
      <c r="G281" s="33"/>
      <c r="H281" s="34"/>
    </row>
    <row r="282" spans="1:8" s="2" customFormat="1" ht="16.9" customHeight="1">
      <c r="A282" s="33"/>
      <c r="B282" s="34"/>
      <c r="C282" s="234" t="s">
        <v>2759</v>
      </c>
      <c r="D282" s="33"/>
      <c r="E282" s="33"/>
      <c r="F282" s="33"/>
      <c r="G282" s="33"/>
      <c r="H282" s="34"/>
    </row>
    <row r="283" spans="1:8" s="2" customFormat="1" ht="16.9" customHeight="1">
      <c r="A283" s="33"/>
      <c r="B283" s="34"/>
      <c r="C283" s="232" t="s">
        <v>1610</v>
      </c>
      <c r="D283" s="232" t="s">
        <v>1611</v>
      </c>
      <c r="E283" s="18" t="s">
        <v>730</v>
      </c>
      <c r="F283" s="233">
        <v>2.525</v>
      </c>
      <c r="G283" s="33"/>
      <c r="H283" s="34"/>
    </row>
    <row r="284" spans="1:8" s="2" customFormat="1" ht="16.9" customHeight="1">
      <c r="A284" s="33"/>
      <c r="B284" s="34"/>
      <c r="C284" s="232" t="s">
        <v>1008</v>
      </c>
      <c r="D284" s="232" t="s">
        <v>1009</v>
      </c>
      <c r="E284" s="18" t="s">
        <v>730</v>
      </c>
      <c r="F284" s="233">
        <v>47.38</v>
      </c>
      <c r="G284" s="33"/>
      <c r="H284" s="34"/>
    </row>
    <row r="285" spans="1:8" s="2" customFormat="1" ht="16.9" customHeight="1">
      <c r="A285" s="33"/>
      <c r="B285" s="34"/>
      <c r="C285" s="228" t="s">
        <v>589</v>
      </c>
      <c r="D285" s="229" t="s">
        <v>1</v>
      </c>
      <c r="E285" s="230" t="s">
        <v>1</v>
      </c>
      <c r="F285" s="231">
        <v>93.86</v>
      </c>
      <c r="G285" s="33"/>
      <c r="H285" s="34"/>
    </row>
    <row r="286" spans="1:8" s="2" customFormat="1" ht="16.9" customHeight="1">
      <c r="A286" s="33"/>
      <c r="B286" s="34"/>
      <c r="C286" s="232" t="s">
        <v>1</v>
      </c>
      <c r="D286" s="232" t="s">
        <v>946</v>
      </c>
      <c r="E286" s="18" t="s">
        <v>1</v>
      </c>
      <c r="F286" s="233">
        <v>93.86</v>
      </c>
      <c r="G286" s="33"/>
      <c r="H286" s="34"/>
    </row>
    <row r="287" spans="1:8" s="2" customFormat="1" ht="16.9" customHeight="1">
      <c r="A287" s="33"/>
      <c r="B287" s="34"/>
      <c r="C287" s="232" t="s">
        <v>589</v>
      </c>
      <c r="D287" s="232" t="s">
        <v>645</v>
      </c>
      <c r="E287" s="18" t="s">
        <v>1</v>
      </c>
      <c r="F287" s="233">
        <v>93.86</v>
      </c>
      <c r="G287" s="33"/>
      <c r="H287" s="34"/>
    </row>
    <row r="288" spans="1:8" s="2" customFormat="1" ht="16.9" customHeight="1">
      <c r="A288" s="33"/>
      <c r="B288" s="34"/>
      <c r="C288" s="234" t="s">
        <v>2759</v>
      </c>
      <c r="D288" s="33"/>
      <c r="E288" s="33"/>
      <c r="F288" s="33"/>
      <c r="G288" s="33"/>
      <c r="H288" s="34"/>
    </row>
    <row r="289" spans="1:8" s="2" customFormat="1" ht="16.9" customHeight="1">
      <c r="A289" s="33"/>
      <c r="B289" s="34"/>
      <c r="C289" s="232" t="s">
        <v>942</v>
      </c>
      <c r="D289" s="232" t="s">
        <v>943</v>
      </c>
      <c r="E289" s="18" t="s">
        <v>284</v>
      </c>
      <c r="F289" s="233">
        <v>93.86</v>
      </c>
      <c r="G289" s="33"/>
      <c r="H289" s="34"/>
    </row>
    <row r="290" spans="1:8" s="2" customFormat="1" ht="16.9" customHeight="1">
      <c r="A290" s="33"/>
      <c r="B290" s="34"/>
      <c r="C290" s="232" t="s">
        <v>955</v>
      </c>
      <c r="D290" s="232" t="s">
        <v>956</v>
      </c>
      <c r="E290" s="18" t="s">
        <v>730</v>
      </c>
      <c r="F290" s="233">
        <v>126.93</v>
      </c>
      <c r="G290" s="33"/>
      <c r="H290" s="34"/>
    </row>
    <row r="291" spans="1:8" s="2" customFormat="1" ht="16.9" customHeight="1">
      <c r="A291" s="33"/>
      <c r="B291" s="34"/>
      <c r="C291" s="232" t="s">
        <v>1050</v>
      </c>
      <c r="D291" s="232" t="s">
        <v>1051</v>
      </c>
      <c r="E291" s="18" t="s">
        <v>730</v>
      </c>
      <c r="F291" s="233">
        <v>157.608</v>
      </c>
      <c r="G291" s="33"/>
      <c r="H291" s="34"/>
    </row>
    <row r="292" spans="1:8" s="2" customFormat="1" ht="16.9" customHeight="1">
      <c r="A292" s="33"/>
      <c r="B292" s="34"/>
      <c r="C292" s="232" t="s">
        <v>1081</v>
      </c>
      <c r="D292" s="232" t="s">
        <v>1082</v>
      </c>
      <c r="E292" s="18" t="s">
        <v>284</v>
      </c>
      <c r="F292" s="233">
        <v>93.86</v>
      </c>
      <c r="G292" s="33"/>
      <c r="H292" s="34"/>
    </row>
    <row r="293" spans="1:8" s="2" customFormat="1" ht="16.9" customHeight="1">
      <c r="A293" s="33"/>
      <c r="B293" s="34"/>
      <c r="C293" s="232" t="s">
        <v>1092</v>
      </c>
      <c r="D293" s="232" t="s">
        <v>1093</v>
      </c>
      <c r="E293" s="18" t="s">
        <v>284</v>
      </c>
      <c r="F293" s="233">
        <v>340.79</v>
      </c>
      <c r="G293" s="33"/>
      <c r="H293" s="34"/>
    </row>
    <row r="294" spans="1:8" s="2" customFormat="1" ht="16.9" customHeight="1">
      <c r="A294" s="33"/>
      <c r="B294" s="34"/>
      <c r="C294" s="232" t="s">
        <v>724</v>
      </c>
      <c r="D294" s="232" t="s">
        <v>725</v>
      </c>
      <c r="E294" s="18" t="s">
        <v>213</v>
      </c>
      <c r="F294" s="233">
        <v>203.088</v>
      </c>
      <c r="G294" s="33"/>
      <c r="H294" s="34"/>
    </row>
    <row r="295" spans="1:8" s="2" customFormat="1" ht="16.9" customHeight="1">
      <c r="A295" s="33"/>
      <c r="B295" s="34"/>
      <c r="C295" s="228" t="s">
        <v>591</v>
      </c>
      <c r="D295" s="229" t="s">
        <v>1</v>
      </c>
      <c r="E295" s="230" t="s">
        <v>1</v>
      </c>
      <c r="F295" s="231">
        <v>246.93</v>
      </c>
      <c r="G295" s="33"/>
      <c r="H295" s="34"/>
    </row>
    <row r="296" spans="1:8" s="2" customFormat="1" ht="16.9" customHeight="1">
      <c r="A296" s="33"/>
      <c r="B296" s="34"/>
      <c r="C296" s="232" t="s">
        <v>1</v>
      </c>
      <c r="D296" s="232" t="s">
        <v>954</v>
      </c>
      <c r="E296" s="18" t="s">
        <v>1</v>
      </c>
      <c r="F296" s="233">
        <v>246.93</v>
      </c>
      <c r="G296" s="33"/>
      <c r="H296" s="34"/>
    </row>
    <row r="297" spans="1:8" s="2" customFormat="1" ht="16.9" customHeight="1">
      <c r="A297" s="33"/>
      <c r="B297" s="34"/>
      <c r="C297" s="232" t="s">
        <v>591</v>
      </c>
      <c r="D297" s="232" t="s">
        <v>645</v>
      </c>
      <c r="E297" s="18" t="s">
        <v>1</v>
      </c>
      <c r="F297" s="233">
        <v>246.93</v>
      </c>
      <c r="G297" s="33"/>
      <c r="H297" s="34"/>
    </row>
    <row r="298" spans="1:8" s="2" customFormat="1" ht="16.9" customHeight="1">
      <c r="A298" s="33"/>
      <c r="B298" s="34"/>
      <c r="C298" s="234" t="s">
        <v>2759</v>
      </c>
      <c r="D298" s="33"/>
      <c r="E298" s="33"/>
      <c r="F298" s="33"/>
      <c r="G298" s="33"/>
      <c r="H298" s="34"/>
    </row>
    <row r="299" spans="1:8" s="2" customFormat="1" ht="16.9" customHeight="1">
      <c r="A299" s="33"/>
      <c r="B299" s="34"/>
      <c r="C299" s="232" t="s">
        <v>950</v>
      </c>
      <c r="D299" s="232" t="s">
        <v>951</v>
      </c>
      <c r="E299" s="18" t="s">
        <v>284</v>
      </c>
      <c r="F299" s="233">
        <v>246.93</v>
      </c>
      <c r="G299" s="33"/>
      <c r="H299" s="34"/>
    </row>
    <row r="300" spans="1:8" s="2" customFormat="1" ht="16.9" customHeight="1">
      <c r="A300" s="33"/>
      <c r="B300" s="34"/>
      <c r="C300" s="232" t="s">
        <v>955</v>
      </c>
      <c r="D300" s="232" t="s">
        <v>956</v>
      </c>
      <c r="E300" s="18" t="s">
        <v>730</v>
      </c>
      <c r="F300" s="233">
        <v>126.93</v>
      </c>
      <c r="G300" s="33"/>
      <c r="H300" s="34"/>
    </row>
    <row r="301" spans="1:8" s="2" customFormat="1" ht="16.9" customHeight="1">
      <c r="A301" s="33"/>
      <c r="B301" s="34"/>
      <c r="C301" s="232" t="s">
        <v>1050</v>
      </c>
      <c r="D301" s="232" t="s">
        <v>1051</v>
      </c>
      <c r="E301" s="18" t="s">
        <v>730</v>
      </c>
      <c r="F301" s="233">
        <v>157.608</v>
      </c>
      <c r="G301" s="33"/>
      <c r="H301" s="34"/>
    </row>
    <row r="302" spans="1:8" s="2" customFormat="1" ht="16.9" customHeight="1">
      <c r="A302" s="33"/>
      <c r="B302" s="34"/>
      <c r="C302" s="232" t="s">
        <v>1092</v>
      </c>
      <c r="D302" s="232" t="s">
        <v>1093</v>
      </c>
      <c r="E302" s="18" t="s">
        <v>284</v>
      </c>
      <c r="F302" s="233">
        <v>340.79</v>
      </c>
      <c r="G302" s="33"/>
      <c r="H302" s="34"/>
    </row>
    <row r="303" spans="1:8" s="2" customFormat="1" ht="16.9" customHeight="1">
      <c r="A303" s="33"/>
      <c r="B303" s="34"/>
      <c r="C303" s="232" t="s">
        <v>1087</v>
      </c>
      <c r="D303" s="232" t="s">
        <v>1088</v>
      </c>
      <c r="E303" s="18" t="s">
        <v>284</v>
      </c>
      <c r="F303" s="233">
        <v>246.93</v>
      </c>
      <c r="G303" s="33"/>
      <c r="H303" s="34"/>
    </row>
    <row r="304" spans="1:8" s="2" customFormat="1" ht="16.9" customHeight="1">
      <c r="A304" s="33"/>
      <c r="B304" s="34"/>
      <c r="C304" s="232" t="s">
        <v>724</v>
      </c>
      <c r="D304" s="232" t="s">
        <v>725</v>
      </c>
      <c r="E304" s="18" t="s">
        <v>213</v>
      </c>
      <c r="F304" s="233">
        <v>203.088</v>
      </c>
      <c r="G304" s="33"/>
      <c r="H304" s="34"/>
    </row>
    <row r="305" spans="1:8" s="2" customFormat="1" ht="16.9" customHeight="1">
      <c r="A305" s="33"/>
      <c r="B305" s="34"/>
      <c r="C305" s="228" t="s">
        <v>2760</v>
      </c>
      <c r="D305" s="229" t="s">
        <v>1</v>
      </c>
      <c r="E305" s="230" t="s">
        <v>1</v>
      </c>
      <c r="F305" s="231">
        <v>126.93</v>
      </c>
      <c r="G305" s="33"/>
      <c r="H305" s="34"/>
    </row>
    <row r="306" spans="1:8" s="2" customFormat="1" ht="16.9" customHeight="1">
      <c r="A306" s="33"/>
      <c r="B306" s="34"/>
      <c r="C306" s="232" t="s">
        <v>1</v>
      </c>
      <c r="D306" s="232" t="s">
        <v>1098</v>
      </c>
      <c r="E306" s="18" t="s">
        <v>1</v>
      </c>
      <c r="F306" s="233">
        <v>0</v>
      </c>
      <c r="G306" s="33"/>
      <c r="H306" s="34"/>
    </row>
    <row r="307" spans="1:8" s="2" customFormat="1" ht="16.9" customHeight="1">
      <c r="A307" s="33"/>
      <c r="B307" s="34"/>
      <c r="C307" s="232" t="s">
        <v>1</v>
      </c>
      <c r="D307" s="232" t="s">
        <v>959</v>
      </c>
      <c r="E307" s="18" t="s">
        <v>1</v>
      </c>
      <c r="F307" s="233">
        <v>18.772</v>
      </c>
      <c r="G307" s="33"/>
      <c r="H307" s="34"/>
    </row>
    <row r="308" spans="1:8" s="2" customFormat="1" ht="16.9" customHeight="1">
      <c r="A308" s="33"/>
      <c r="B308" s="34"/>
      <c r="C308" s="232" t="s">
        <v>1</v>
      </c>
      <c r="D308" s="232" t="s">
        <v>960</v>
      </c>
      <c r="E308" s="18" t="s">
        <v>1</v>
      </c>
      <c r="F308" s="233">
        <v>74.079</v>
      </c>
      <c r="G308" s="33"/>
      <c r="H308" s="34"/>
    </row>
    <row r="309" spans="1:8" s="2" customFormat="1" ht="16.9" customHeight="1">
      <c r="A309" s="33"/>
      <c r="B309" s="34"/>
      <c r="C309" s="232" t="s">
        <v>1</v>
      </c>
      <c r="D309" s="232" t="s">
        <v>961</v>
      </c>
      <c r="E309" s="18" t="s">
        <v>1</v>
      </c>
      <c r="F309" s="233">
        <v>34.079</v>
      </c>
      <c r="G309" s="33"/>
      <c r="H309" s="34"/>
    </row>
    <row r="310" spans="1:8" s="2" customFormat="1" ht="16.9" customHeight="1">
      <c r="A310" s="33"/>
      <c r="B310" s="34"/>
      <c r="C310" s="232" t="s">
        <v>2760</v>
      </c>
      <c r="D310" s="232" t="s">
        <v>645</v>
      </c>
      <c r="E310" s="18" t="s">
        <v>1</v>
      </c>
      <c r="F310" s="233">
        <v>126.93</v>
      </c>
      <c r="G310" s="33"/>
      <c r="H310" s="34"/>
    </row>
    <row r="311" spans="1:8" s="2" customFormat="1" ht="16.9" customHeight="1">
      <c r="A311" s="33"/>
      <c r="B311" s="34"/>
      <c r="C311" s="228" t="s">
        <v>592</v>
      </c>
      <c r="D311" s="229" t="s">
        <v>1</v>
      </c>
      <c r="E311" s="230" t="s">
        <v>1</v>
      </c>
      <c r="F311" s="231">
        <v>885.868</v>
      </c>
      <c r="G311" s="33"/>
      <c r="H311" s="34"/>
    </row>
    <row r="312" spans="1:8" s="2" customFormat="1" ht="16.9" customHeight="1">
      <c r="A312" s="33"/>
      <c r="B312" s="34"/>
      <c r="C312" s="232" t="s">
        <v>1</v>
      </c>
      <c r="D312" s="232" t="s">
        <v>1937</v>
      </c>
      <c r="E312" s="18" t="s">
        <v>1</v>
      </c>
      <c r="F312" s="233">
        <v>0</v>
      </c>
      <c r="G312" s="33"/>
      <c r="H312" s="34"/>
    </row>
    <row r="313" spans="1:8" s="2" customFormat="1" ht="16.9" customHeight="1">
      <c r="A313" s="33"/>
      <c r="B313" s="34"/>
      <c r="C313" s="232" t="s">
        <v>1</v>
      </c>
      <c r="D313" s="232" t="s">
        <v>1938</v>
      </c>
      <c r="E313" s="18" t="s">
        <v>1</v>
      </c>
      <c r="F313" s="233">
        <v>625</v>
      </c>
      <c r="G313" s="33"/>
      <c r="H313" s="34"/>
    </row>
    <row r="314" spans="1:8" s="2" customFormat="1" ht="16.9" customHeight="1">
      <c r="A314" s="33"/>
      <c r="B314" s="34"/>
      <c r="C314" s="232" t="s">
        <v>1</v>
      </c>
      <c r="D314" s="232" t="s">
        <v>1939</v>
      </c>
      <c r="E314" s="18" t="s">
        <v>1</v>
      </c>
      <c r="F314" s="233">
        <v>0</v>
      </c>
      <c r="G314" s="33"/>
      <c r="H314" s="34"/>
    </row>
    <row r="315" spans="1:8" s="2" customFormat="1" ht="16.9" customHeight="1">
      <c r="A315" s="33"/>
      <c r="B315" s="34"/>
      <c r="C315" s="232" t="s">
        <v>1</v>
      </c>
      <c r="D315" s="232" t="s">
        <v>1940</v>
      </c>
      <c r="E315" s="18" t="s">
        <v>1</v>
      </c>
      <c r="F315" s="233">
        <v>73.33</v>
      </c>
      <c r="G315" s="33"/>
      <c r="H315" s="34"/>
    </row>
    <row r="316" spans="1:8" s="2" customFormat="1" ht="16.9" customHeight="1">
      <c r="A316" s="33"/>
      <c r="B316" s="34"/>
      <c r="C316" s="232" t="s">
        <v>1</v>
      </c>
      <c r="D316" s="232" t="s">
        <v>1941</v>
      </c>
      <c r="E316" s="18" t="s">
        <v>1</v>
      </c>
      <c r="F316" s="233">
        <v>29.536</v>
      </c>
      <c r="G316" s="33"/>
      <c r="H316" s="34"/>
    </row>
    <row r="317" spans="1:8" s="2" customFormat="1" ht="16.9" customHeight="1">
      <c r="A317" s="33"/>
      <c r="B317" s="34"/>
      <c r="C317" s="232" t="s">
        <v>1</v>
      </c>
      <c r="D317" s="232" t="s">
        <v>1942</v>
      </c>
      <c r="E317" s="18" t="s">
        <v>1</v>
      </c>
      <c r="F317" s="233">
        <v>79.456</v>
      </c>
      <c r="G317" s="33"/>
      <c r="H317" s="34"/>
    </row>
    <row r="318" spans="1:8" s="2" customFormat="1" ht="16.9" customHeight="1">
      <c r="A318" s="33"/>
      <c r="B318" s="34"/>
      <c r="C318" s="232" t="s">
        <v>1</v>
      </c>
      <c r="D318" s="232" t="s">
        <v>1943</v>
      </c>
      <c r="E318" s="18" t="s">
        <v>1</v>
      </c>
      <c r="F318" s="233">
        <v>45.656</v>
      </c>
      <c r="G318" s="33"/>
      <c r="H318" s="34"/>
    </row>
    <row r="319" spans="1:8" s="2" customFormat="1" ht="16.9" customHeight="1">
      <c r="A319" s="33"/>
      <c r="B319" s="34"/>
      <c r="C319" s="232" t="s">
        <v>1</v>
      </c>
      <c r="D319" s="232" t="s">
        <v>1944</v>
      </c>
      <c r="E319" s="18" t="s">
        <v>1</v>
      </c>
      <c r="F319" s="233">
        <v>28.428</v>
      </c>
      <c r="G319" s="33"/>
      <c r="H319" s="34"/>
    </row>
    <row r="320" spans="1:8" s="2" customFormat="1" ht="16.9" customHeight="1">
      <c r="A320" s="33"/>
      <c r="B320" s="34"/>
      <c r="C320" s="232" t="s">
        <v>1</v>
      </c>
      <c r="D320" s="232" t="s">
        <v>1945</v>
      </c>
      <c r="E320" s="18" t="s">
        <v>1</v>
      </c>
      <c r="F320" s="233">
        <v>4.462</v>
      </c>
      <c r="G320" s="33"/>
      <c r="H320" s="34"/>
    </row>
    <row r="321" spans="1:8" s="2" customFormat="1" ht="16.9" customHeight="1">
      <c r="A321" s="33"/>
      <c r="B321" s="34"/>
      <c r="C321" s="232" t="s">
        <v>592</v>
      </c>
      <c r="D321" s="232" t="s">
        <v>645</v>
      </c>
      <c r="E321" s="18" t="s">
        <v>1</v>
      </c>
      <c r="F321" s="233">
        <v>885.868</v>
      </c>
      <c r="G321" s="33"/>
      <c r="H321" s="34"/>
    </row>
    <row r="322" spans="1:8" s="2" customFormat="1" ht="16.9" customHeight="1">
      <c r="A322" s="33"/>
      <c r="B322" s="34"/>
      <c r="C322" s="234" t="s">
        <v>2759</v>
      </c>
      <c r="D322" s="33"/>
      <c r="E322" s="33"/>
      <c r="F322" s="33"/>
      <c r="G322" s="33"/>
      <c r="H322" s="34"/>
    </row>
    <row r="323" spans="1:8" s="2" customFormat="1" ht="16.9" customHeight="1">
      <c r="A323" s="33"/>
      <c r="B323" s="34"/>
      <c r="C323" s="232" t="s">
        <v>1975</v>
      </c>
      <c r="D323" s="232" t="s">
        <v>1976</v>
      </c>
      <c r="E323" s="18" t="s">
        <v>284</v>
      </c>
      <c r="F323" s="233">
        <v>885.868</v>
      </c>
      <c r="G323" s="33"/>
      <c r="H323" s="34"/>
    </row>
    <row r="324" spans="1:8" s="2" customFormat="1" ht="16.9" customHeight="1">
      <c r="A324" s="33"/>
      <c r="B324" s="34"/>
      <c r="C324" s="232" t="s">
        <v>1922</v>
      </c>
      <c r="D324" s="232" t="s">
        <v>1923</v>
      </c>
      <c r="E324" s="18" t="s">
        <v>284</v>
      </c>
      <c r="F324" s="233">
        <v>1234.918</v>
      </c>
      <c r="G324" s="33"/>
      <c r="H324" s="34"/>
    </row>
    <row r="325" spans="1:8" s="2" customFormat="1" ht="16.9" customHeight="1">
      <c r="A325" s="33"/>
      <c r="B325" s="34"/>
      <c r="C325" s="232" t="s">
        <v>1954</v>
      </c>
      <c r="D325" s="232" t="s">
        <v>1955</v>
      </c>
      <c r="E325" s="18" t="s">
        <v>284</v>
      </c>
      <c r="F325" s="233">
        <v>1782.918</v>
      </c>
      <c r="G325" s="33"/>
      <c r="H325" s="34"/>
    </row>
    <row r="326" spans="1:8" s="2" customFormat="1" ht="16.9" customHeight="1">
      <c r="A326" s="33"/>
      <c r="B326" s="34"/>
      <c r="C326" s="232" t="s">
        <v>1964</v>
      </c>
      <c r="D326" s="232" t="s">
        <v>1965</v>
      </c>
      <c r="E326" s="18" t="s">
        <v>1966</v>
      </c>
      <c r="F326" s="233">
        <v>752.988</v>
      </c>
      <c r="G326" s="33"/>
      <c r="H326" s="34"/>
    </row>
    <row r="327" spans="1:8" s="2" customFormat="1" ht="16.9" customHeight="1">
      <c r="A327" s="33"/>
      <c r="B327" s="34"/>
      <c r="C327" s="232" t="s">
        <v>1971</v>
      </c>
      <c r="D327" s="232" t="s">
        <v>1972</v>
      </c>
      <c r="E327" s="18" t="s">
        <v>1966</v>
      </c>
      <c r="F327" s="233">
        <v>752.988</v>
      </c>
      <c r="G327" s="33"/>
      <c r="H327" s="34"/>
    </row>
    <row r="328" spans="1:8" s="2" customFormat="1" ht="16.9" customHeight="1">
      <c r="A328" s="33"/>
      <c r="B328" s="34"/>
      <c r="C328" s="228" t="s">
        <v>594</v>
      </c>
      <c r="D328" s="229" t="s">
        <v>1</v>
      </c>
      <c r="E328" s="230" t="s">
        <v>1</v>
      </c>
      <c r="F328" s="231">
        <v>1234.918</v>
      </c>
      <c r="G328" s="33"/>
      <c r="H328" s="34"/>
    </row>
    <row r="329" spans="1:8" s="2" customFormat="1" ht="16.9" customHeight="1">
      <c r="A329" s="33"/>
      <c r="B329" s="34"/>
      <c r="C329" s="232" t="s">
        <v>1</v>
      </c>
      <c r="D329" s="232" t="s">
        <v>1926</v>
      </c>
      <c r="E329" s="18" t="s">
        <v>1</v>
      </c>
      <c r="F329" s="233">
        <v>1782.918</v>
      </c>
      <c r="G329" s="33"/>
      <c r="H329" s="34"/>
    </row>
    <row r="330" spans="1:8" s="2" customFormat="1" ht="16.9" customHeight="1">
      <c r="A330" s="33"/>
      <c r="B330" s="34"/>
      <c r="C330" s="232" t="s">
        <v>1</v>
      </c>
      <c r="D330" s="232" t="s">
        <v>1927</v>
      </c>
      <c r="E330" s="18" t="s">
        <v>1</v>
      </c>
      <c r="F330" s="233">
        <v>0</v>
      </c>
      <c r="G330" s="33"/>
      <c r="H330" s="34"/>
    </row>
    <row r="331" spans="1:8" s="2" customFormat="1" ht="16.9" customHeight="1">
      <c r="A331" s="33"/>
      <c r="B331" s="34"/>
      <c r="C331" s="232" t="s">
        <v>1</v>
      </c>
      <c r="D331" s="232" t="s">
        <v>1928</v>
      </c>
      <c r="E331" s="18" t="s">
        <v>1</v>
      </c>
      <c r="F331" s="233">
        <v>-85</v>
      </c>
      <c r="G331" s="33"/>
      <c r="H331" s="34"/>
    </row>
    <row r="332" spans="1:8" s="2" customFormat="1" ht="16.9" customHeight="1">
      <c r="A332" s="33"/>
      <c r="B332" s="34"/>
      <c r="C332" s="232" t="s">
        <v>1</v>
      </c>
      <c r="D332" s="232" t="s">
        <v>1929</v>
      </c>
      <c r="E332" s="18" t="s">
        <v>1</v>
      </c>
      <c r="F332" s="233">
        <v>-40</v>
      </c>
      <c r="G332" s="33"/>
      <c r="H332" s="34"/>
    </row>
    <row r="333" spans="1:8" s="2" customFormat="1" ht="16.9" customHeight="1">
      <c r="A333" s="33"/>
      <c r="B333" s="34"/>
      <c r="C333" s="232" t="s">
        <v>1</v>
      </c>
      <c r="D333" s="232" t="s">
        <v>1930</v>
      </c>
      <c r="E333" s="18" t="s">
        <v>1</v>
      </c>
      <c r="F333" s="233">
        <v>-30</v>
      </c>
      <c r="G333" s="33"/>
      <c r="H333" s="34"/>
    </row>
    <row r="334" spans="1:8" s="2" customFormat="1" ht="16.9" customHeight="1">
      <c r="A334" s="33"/>
      <c r="B334" s="34"/>
      <c r="C334" s="232" t="s">
        <v>1</v>
      </c>
      <c r="D334" s="232" t="s">
        <v>1931</v>
      </c>
      <c r="E334" s="18" t="s">
        <v>1</v>
      </c>
      <c r="F334" s="233">
        <v>-390</v>
      </c>
      <c r="G334" s="33"/>
      <c r="H334" s="34"/>
    </row>
    <row r="335" spans="1:8" s="2" customFormat="1" ht="16.9" customHeight="1">
      <c r="A335" s="33"/>
      <c r="B335" s="34"/>
      <c r="C335" s="232" t="s">
        <v>1</v>
      </c>
      <c r="D335" s="232" t="s">
        <v>1932</v>
      </c>
      <c r="E335" s="18" t="s">
        <v>1</v>
      </c>
      <c r="F335" s="233">
        <v>-3</v>
      </c>
      <c r="G335" s="33"/>
      <c r="H335" s="34"/>
    </row>
    <row r="336" spans="1:8" s="2" customFormat="1" ht="16.9" customHeight="1">
      <c r="A336" s="33"/>
      <c r="B336" s="34"/>
      <c r="C336" s="232" t="s">
        <v>594</v>
      </c>
      <c r="D336" s="232" t="s">
        <v>645</v>
      </c>
      <c r="E336" s="18" t="s">
        <v>1</v>
      </c>
      <c r="F336" s="233">
        <v>1234.918</v>
      </c>
      <c r="G336" s="33"/>
      <c r="H336" s="34"/>
    </row>
    <row r="337" spans="1:8" s="2" customFormat="1" ht="16.9" customHeight="1">
      <c r="A337" s="33"/>
      <c r="B337" s="34"/>
      <c r="C337" s="234" t="s">
        <v>2759</v>
      </c>
      <c r="D337" s="33"/>
      <c r="E337" s="33"/>
      <c r="F337" s="33"/>
      <c r="G337" s="33"/>
      <c r="H337" s="34"/>
    </row>
    <row r="338" spans="1:8" s="2" customFormat="1" ht="16.9" customHeight="1">
      <c r="A338" s="33"/>
      <c r="B338" s="34"/>
      <c r="C338" s="232" t="s">
        <v>1922</v>
      </c>
      <c r="D338" s="232" t="s">
        <v>1923</v>
      </c>
      <c r="E338" s="18" t="s">
        <v>284</v>
      </c>
      <c r="F338" s="233">
        <v>1234.918</v>
      </c>
      <c r="G338" s="33"/>
      <c r="H338" s="34"/>
    </row>
    <row r="339" spans="1:8" s="2" customFormat="1" ht="16.9" customHeight="1">
      <c r="A339" s="33"/>
      <c r="B339" s="34"/>
      <c r="C339" s="232" t="s">
        <v>1947</v>
      </c>
      <c r="D339" s="232" t="s">
        <v>1948</v>
      </c>
      <c r="E339" s="18" t="s">
        <v>284</v>
      </c>
      <c r="F339" s="233">
        <v>246.984</v>
      </c>
      <c r="G339" s="33"/>
      <c r="H339" s="34"/>
    </row>
    <row r="340" spans="1:8" s="2" customFormat="1" ht="16.9" customHeight="1">
      <c r="A340" s="33"/>
      <c r="B340" s="34"/>
      <c r="C340" s="228" t="s">
        <v>596</v>
      </c>
      <c r="D340" s="229" t="s">
        <v>1</v>
      </c>
      <c r="E340" s="230" t="s">
        <v>1</v>
      </c>
      <c r="F340" s="231">
        <v>102</v>
      </c>
      <c r="G340" s="33"/>
      <c r="H340" s="34"/>
    </row>
    <row r="341" spans="1:8" s="2" customFormat="1" ht="16.9" customHeight="1">
      <c r="A341" s="33"/>
      <c r="B341" s="34"/>
      <c r="C341" s="232" t="s">
        <v>1</v>
      </c>
      <c r="D341" s="232" t="s">
        <v>879</v>
      </c>
      <c r="E341" s="18" t="s">
        <v>1</v>
      </c>
      <c r="F341" s="233">
        <v>102</v>
      </c>
      <c r="G341" s="33"/>
      <c r="H341" s="34"/>
    </row>
    <row r="342" spans="1:8" s="2" customFormat="1" ht="16.9" customHeight="1">
      <c r="A342" s="33"/>
      <c r="B342" s="34"/>
      <c r="C342" s="232" t="s">
        <v>596</v>
      </c>
      <c r="D342" s="232" t="s">
        <v>645</v>
      </c>
      <c r="E342" s="18" t="s">
        <v>1</v>
      </c>
      <c r="F342" s="233">
        <v>102</v>
      </c>
      <c r="G342" s="33"/>
      <c r="H342" s="34"/>
    </row>
    <row r="343" spans="1:8" s="2" customFormat="1" ht="16.9" customHeight="1">
      <c r="A343" s="33"/>
      <c r="B343" s="34"/>
      <c r="C343" s="234" t="s">
        <v>2759</v>
      </c>
      <c r="D343" s="33"/>
      <c r="E343" s="33"/>
      <c r="F343" s="33"/>
      <c r="G343" s="33"/>
      <c r="H343" s="34"/>
    </row>
    <row r="344" spans="1:8" s="2" customFormat="1" ht="16.9" customHeight="1">
      <c r="A344" s="33"/>
      <c r="B344" s="34"/>
      <c r="C344" s="232" t="s">
        <v>909</v>
      </c>
      <c r="D344" s="232" t="s">
        <v>910</v>
      </c>
      <c r="E344" s="18" t="s">
        <v>163</v>
      </c>
      <c r="F344" s="233">
        <v>102</v>
      </c>
      <c r="G344" s="33"/>
      <c r="H344" s="34"/>
    </row>
    <row r="345" spans="1:8" s="2" customFormat="1" ht="16.9" customHeight="1">
      <c r="A345" s="33"/>
      <c r="B345" s="34"/>
      <c r="C345" s="232" t="s">
        <v>874</v>
      </c>
      <c r="D345" s="232" t="s">
        <v>875</v>
      </c>
      <c r="E345" s="18" t="s">
        <v>163</v>
      </c>
      <c r="F345" s="233">
        <v>102</v>
      </c>
      <c r="G345" s="33"/>
      <c r="H345" s="34"/>
    </row>
    <row r="346" spans="1:8" s="2" customFormat="1" ht="16.9" customHeight="1">
      <c r="A346" s="33"/>
      <c r="B346" s="34"/>
      <c r="C346" s="228" t="s">
        <v>598</v>
      </c>
      <c r="D346" s="229" t="s">
        <v>1</v>
      </c>
      <c r="E346" s="230" t="s">
        <v>1</v>
      </c>
      <c r="F346" s="231">
        <v>34.5</v>
      </c>
      <c r="G346" s="33"/>
      <c r="H346" s="34"/>
    </row>
    <row r="347" spans="1:8" s="2" customFormat="1" ht="16.9" customHeight="1">
      <c r="A347" s="33"/>
      <c r="B347" s="34"/>
      <c r="C347" s="232" t="s">
        <v>1</v>
      </c>
      <c r="D347" s="232" t="s">
        <v>902</v>
      </c>
      <c r="E347" s="18" t="s">
        <v>1</v>
      </c>
      <c r="F347" s="233">
        <v>34.5</v>
      </c>
      <c r="G347" s="33"/>
      <c r="H347" s="34"/>
    </row>
    <row r="348" spans="1:8" s="2" customFormat="1" ht="16.9" customHeight="1">
      <c r="A348" s="33"/>
      <c r="B348" s="34"/>
      <c r="C348" s="232" t="s">
        <v>598</v>
      </c>
      <c r="D348" s="232" t="s">
        <v>645</v>
      </c>
      <c r="E348" s="18" t="s">
        <v>1</v>
      </c>
      <c r="F348" s="233">
        <v>34.5</v>
      </c>
      <c r="G348" s="33"/>
      <c r="H348" s="34"/>
    </row>
    <row r="349" spans="1:8" s="2" customFormat="1" ht="16.9" customHeight="1">
      <c r="A349" s="33"/>
      <c r="B349" s="34"/>
      <c r="C349" s="234" t="s">
        <v>2759</v>
      </c>
      <c r="D349" s="33"/>
      <c r="E349" s="33"/>
      <c r="F349" s="33"/>
      <c r="G349" s="33"/>
      <c r="H349" s="34"/>
    </row>
    <row r="350" spans="1:8" s="2" customFormat="1" ht="16.9" customHeight="1">
      <c r="A350" s="33"/>
      <c r="B350" s="34"/>
      <c r="C350" s="232" t="s">
        <v>898</v>
      </c>
      <c r="D350" s="232" t="s">
        <v>899</v>
      </c>
      <c r="E350" s="18" t="s">
        <v>163</v>
      </c>
      <c r="F350" s="233">
        <v>34.5</v>
      </c>
      <c r="G350" s="33"/>
      <c r="H350" s="34"/>
    </row>
    <row r="351" spans="1:8" s="2" customFormat="1" ht="16.9" customHeight="1">
      <c r="A351" s="33"/>
      <c r="B351" s="34"/>
      <c r="C351" s="232" t="s">
        <v>1254</v>
      </c>
      <c r="D351" s="232" t="s">
        <v>1255</v>
      </c>
      <c r="E351" s="18" t="s">
        <v>163</v>
      </c>
      <c r="F351" s="233">
        <v>34.5</v>
      </c>
      <c r="G351" s="33"/>
      <c r="H351" s="34"/>
    </row>
    <row r="352" spans="1:8" s="2" customFormat="1" ht="16.9" customHeight="1">
      <c r="A352" s="33"/>
      <c r="B352" s="34"/>
      <c r="C352" s="228" t="s">
        <v>600</v>
      </c>
      <c r="D352" s="229" t="s">
        <v>1</v>
      </c>
      <c r="E352" s="230" t="s">
        <v>1</v>
      </c>
      <c r="F352" s="231">
        <v>8</v>
      </c>
      <c r="G352" s="33"/>
      <c r="H352" s="34"/>
    </row>
    <row r="353" spans="1:8" s="2" customFormat="1" ht="16.9" customHeight="1">
      <c r="A353" s="33"/>
      <c r="B353" s="34"/>
      <c r="C353" s="232" t="s">
        <v>1</v>
      </c>
      <c r="D353" s="232" t="s">
        <v>923</v>
      </c>
      <c r="E353" s="18" t="s">
        <v>1</v>
      </c>
      <c r="F353" s="233">
        <v>0</v>
      </c>
      <c r="G353" s="33"/>
      <c r="H353" s="34"/>
    </row>
    <row r="354" spans="1:8" s="2" customFormat="1" ht="16.9" customHeight="1">
      <c r="A354" s="33"/>
      <c r="B354" s="34"/>
      <c r="C354" s="232" t="s">
        <v>1</v>
      </c>
      <c r="D354" s="232" t="s">
        <v>924</v>
      </c>
      <c r="E354" s="18" t="s">
        <v>1</v>
      </c>
      <c r="F354" s="233">
        <v>8</v>
      </c>
      <c r="G354" s="33"/>
      <c r="H354" s="34"/>
    </row>
    <row r="355" spans="1:8" s="2" customFormat="1" ht="16.9" customHeight="1">
      <c r="A355" s="33"/>
      <c r="B355" s="34"/>
      <c r="C355" s="232" t="s">
        <v>600</v>
      </c>
      <c r="D355" s="232" t="s">
        <v>645</v>
      </c>
      <c r="E355" s="18" t="s">
        <v>1</v>
      </c>
      <c r="F355" s="233">
        <v>8</v>
      </c>
      <c r="G355" s="33"/>
      <c r="H355" s="34"/>
    </row>
    <row r="356" spans="1:8" s="2" customFormat="1" ht="16.9" customHeight="1">
      <c r="A356" s="33"/>
      <c r="B356" s="34"/>
      <c r="C356" s="234" t="s">
        <v>2759</v>
      </c>
      <c r="D356" s="33"/>
      <c r="E356" s="33"/>
      <c r="F356" s="33"/>
      <c r="G356" s="33"/>
      <c r="H356" s="34"/>
    </row>
    <row r="357" spans="1:8" s="2" customFormat="1" ht="16.9" customHeight="1">
      <c r="A357" s="33"/>
      <c r="B357" s="34"/>
      <c r="C357" s="232" t="s">
        <v>919</v>
      </c>
      <c r="D357" s="232" t="s">
        <v>920</v>
      </c>
      <c r="E357" s="18" t="s">
        <v>163</v>
      </c>
      <c r="F357" s="233">
        <v>8</v>
      </c>
      <c r="G357" s="33"/>
      <c r="H357" s="34"/>
    </row>
    <row r="358" spans="1:8" s="2" customFormat="1" ht="16.9" customHeight="1">
      <c r="A358" s="33"/>
      <c r="B358" s="34"/>
      <c r="C358" s="232" t="s">
        <v>1254</v>
      </c>
      <c r="D358" s="232" t="s">
        <v>1255</v>
      </c>
      <c r="E358" s="18" t="s">
        <v>163</v>
      </c>
      <c r="F358" s="233">
        <v>8</v>
      </c>
      <c r="G358" s="33"/>
      <c r="H358" s="34"/>
    </row>
    <row r="359" spans="1:8" s="2" customFormat="1" ht="16.9" customHeight="1">
      <c r="A359" s="33"/>
      <c r="B359" s="34"/>
      <c r="C359" s="228" t="s">
        <v>601</v>
      </c>
      <c r="D359" s="229" t="s">
        <v>1</v>
      </c>
      <c r="E359" s="230" t="s">
        <v>1</v>
      </c>
      <c r="F359" s="231">
        <v>897.05</v>
      </c>
      <c r="G359" s="33"/>
      <c r="H359" s="34"/>
    </row>
    <row r="360" spans="1:8" s="2" customFormat="1" ht="16.9" customHeight="1">
      <c r="A360" s="33"/>
      <c r="B360" s="34"/>
      <c r="C360" s="232" t="s">
        <v>1</v>
      </c>
      <c r="D360" s="232" t="s">
        <v>1934</v>
      </c>
      <c r="E360" s="18" t="s">
        <v>1</v>
      </c>
      <c r="F360" s="233">
        <v>0</v>
      </c>
      <c r="G360" s="33"/>
      <c r="H360" s="34"/>
    </row>
    <row r="361" spans="1:8" s="2" customFormat="1" ht="16.9" customHeight="1">
      <c r="A361" s="33"/>
      <c r="B361" s="34"/>
      <c r="C361" s="232" t="s">
        <v>1</v>
      </c>
      <c r="D361" s="232" t="s">
        <v>1935</v>
      </c>
      <c r="E361" s="18" t="s">
        <v>1</v>
      </c>
      <c r="F361" s="233">
        <v>897.05</v>
      </c>
      <c r="G361" s="33"/>
      <c r="H361" s="34"/>
    </row>
    <row r="362" spans="1:8" s="2" customFormat="1" ht="16.9" customHeight="1">
      <c r="A362" s="33"/>
      <c r="B362" s="34"/>
      <c r="C362" s="232" t="s">
        <v>601</v>
      </c>
      <c r="D362" s="232" t="s">
        <v>645</v>
      </c>
      <c r="E362" s="18" t="s">
        <v>1</v>
      </c>
      <c r="F362" s="233">
        <v>897.05</v>
      </c>
      <c r="G362" s="33"/>
      <c r="H362" s="34"/>
    </row>
    <row r="363" spans="1:8" s="2" customFormat="1" ht="16.9" customHeight="1">
      <c r="A363" s="33"/>
      <c r="B363" s="34"/>
      <c r="C363" s="234" t="s">
        <v>2759</v>
      </c>
      <c r="D363" s="33"/>
      <c r="E363" s="33"/>
      <c r="F363" s="33"/>
      <c r="G363" s="33"/>
      <c r="H363" s="34"/>
    </row>
    <row r="364" spans="1:8" s="2" customFormat="1" ht="16.9" customHeight="1">
      <c r="A364" s="33"/>
      <c r="B364" s="34"/>
      <c r="C364" s="232" t="s">
        <v>1960</v>
      </c>
      <c r="D364" s="232" t="s">
        <v>1961</v>
      </c>
      <c r="E364" s="18" t="s">
        <v>284</v>
      </c>
      <c r="F364" s="233">
        <v>897.05</v>
      </c>
      <c r="G364" s="33"/>
      <c r="H364" s="34"/>
    </row>
    <row r="365" spans="1:8" s="2" customFormat="1" ht="16.9" customHeight="1">
      <c r="A365" s="33"/>
      <c r="B365" s="34"/>
      <c r="C365" s="232" t="s">
        <v>1922</v>
      </c>
      <c r="D365" s="232" t="s">
        <v>1923</v>
      </c>
      <c r="E365" s="18" t="s">
        <v>284</v>
      </c>
      <c r="F365" s="233">
        <v>1234.918</v>
      </c>
      <c r="G365" s="33"/>
      <c r="H365" s="34"/>
    </row>
    <row r="366" spans="1:8" s="2" customFormat="1" ht="16.9" customHeight="1">
      <c r="A366" s="33"/>
      <c r="B366" s="34"/>
      <c r="C366" s="232" t="s">
        <v>1954</v>
      </c>
      <c r="D366" s="232" t="s">
        <v>1955</v>
      </c>
      <c r="E366" s="18" t="s">
        <v>284</v>
      </c>
      <c r="F366" s="233">
        <v>1782.918</v>
      </c>
      <c r="G366" s="33"/>
      <c r="H366" s="34"/>
    </row>
    <row r="367" spans="1:8" s="2" customFormat="1" ht="16.9" customHeight="1">
      <c r="A367" s="33"/>
      <c r="B367" s="34"/>
      <c r="C367" s="232" t="s">
        <v>1964</v>
      </c>
      <c r="D367" s="232" t="s">
        <v>1965</v>
      </c>
      <c r="E367" s="18" t="s">
        <v>1966</v>
      </c>
      <c r="F367" s="233">
        <v>717.64</v>
      </c>
      <c r="G367" s="33"/>
      <c r="H367" s="34"/>
    </row>
    <row r="368" spans="1:8" s="2" customFormat="1" ht="16.9" customHeight="1">
      <c r="A368" s="33"/>
      <c r="B368" s="34"/>
      <c r="C368" s="232" t="s">
        <v>1971</v>
      </c>
      <c r="D368" s="232" t="s">
        <v>1972</v>
      </c>
      <c r="E368" s="18" t="s">
        <v>1966</v>
      </c>
      <c r="F368" s="233">
        <v>717.64</v>
      </c>
      <c r="G368" s="33"/>
      <c r="H368" s="34"/>
    </row>
    <row r="369" spans="1:8" s="2" customFormat="1" ht="16.9" customHeight="1">
      <c r="A369" s="33"/>
      <c r="B369" s="34"/>
      <c r="C369" s="228" t="s">
        <v>603</v>
      </c>
      <c r="D369" s="229" t="s">
        <v>1</v>
      </c>
      <c r="E369" s="230" t="s">
        <v>1</v>
      </c>
      <c r="F369" s="231">
        <v>340.79</v>
      </c>
      <c r="G369" s="33"/>
      <c r="H369" s="34"/>
    </row>
    <row r="370" spans="1:8" s="2" customFormat="1" ht="16.9" customHeight="1">
      <c r="A370" s="33"/>
      <c r="B370" s="34"/>
      <c r="C370" s="232" t="s">
        <v>1</v>
      </c>
      <c r="D370" s="232" t="s">
        <v>965</v>
      </c>
      <c r="E370" s="18" t="s">
        <v>1</v>
      </c>
      <c r="F370" s="233">
        <v>0</v>
      </c>
      <c r="G370" s="33"/>
      <c r="H370" s="34"/>
    </row>
    <row r="371" spans="1:8" s="2" customFormat="1" ht="16.9" customHeight="1">
      <c r="A371" s="33"/>
      <c r="B371" s="34"/>
      <c r="C371" s="232" t="s">
        <v>1</v>
      </c>
      <c r="D371" s="232" t="s">
        <v>966</v>
      </c>
      <c r="E371" s="18" t="s">
        <v>1</v>
      </c>
      <c r="F371" s="233">
        <v>93.86</v>
      </c>
      <c r="G371" s="33"/>
      <c r="H371" s="34"/>
    </row>
    <row r="372" spans="1:8" s="2" customFormat="1" ht="16.9" customHeight="1">
      <c r="A372" s="33"/>
      <c r="B372" s="34"/>
      <c r="C372" s="232" t="s">
        <v>1</v>
      </c>
      <c r="D372" s="232" t="s">
        <v>967</v>
      </c>
      <c r="E372" s="18" t="s">
        <v>1</v>
      </c>
      <c r="F372" s="233">
        <v>246.93</v>
      </c>
      <c r="G372" s="33"/>
      <c r="H372" s="34"/>
    </row>
    <row r="373" spans="1:8" s="2" customFormat="1" ht="16.9" customHeight="1">
      <c r="A373" s="33"/>
      <c r="B373" s="34"/>
      <c r="C373" s="232" t="s">
        <v>603</v>
      </c>
      <c r="D373" s="232" t="s">
        <v>645</v>
      </c>
      <c r="E373" s="18" t="s">
        <v>1</v>
      </c>
      <c r="F373" s="233">
        <v>340.79</v>
      </c>
      <c r="G373" s="33"/>
      <c r="H373" s="34"/>
    </row>
    <row r="374" spans="1:8" s="2" customFormat="1" ht="16.9" customHeight="1">
      <c r="A374" s="33"/>
      <c r="B374" s="34"/>
      <c r="C374" s="234" t="s">
        <v>2759</v>
      </c>
      <c r="D374" s="33"/>
      <c r="E374" s="33"/>
      <c r="F374" s="33"/>
      <c r="G374" s="33"/>
      <c r="H374" s="34"/>
    </row>
    <row r="375" spans="1:8" s="2" customFormat="1" ht="16.9" customHeight="1">
      <c r="A375" s="33"/>
      <c r="B375" s="34"/>
      <c r="C375" s="232" t="s">
        <v>1092</v>
      </c>
      <c r="D375" s="232" t="s">
        <v>1093</v>
      </c>
      <c r="E375" s="18" t="s">
        <v>284</v>
      </c>
      <c r="F375" s="233">
        <v>340.79</v>
      </c>
      <c r="G375" s="33"/>
      <c r="H375" s="34"/>
    </row>
    <row r="376" spans="1:8" s="2" customFormat="1" ht="16.9" customHeight="1">
      <c r="A376" s="33"/>
      <c r="B376" s="34"/>
      <c r="C376" s="232" t="s">
        <v>955</v>
      </c>
      <c r="D376" s="232" t="s">
        <v>956</v>
      </c>
      <c r="E376" s="18" t="s">
        <v>730</v>
      </c>
      <c r="F376" s="233">
        <v>126.93</v>
      </c>
      <c r="G376" s="33"/>
      <c r="H376" s="34"/>
    </row>
    <row r="377" spans="1:8" s="2" customFormat="1" ht="16.9" customHeight="1">
      <c r="A377" s="33"/>
      <c r="B377" s="34"/>
      <c r="C377" s="232" t="s">
        <v>1050</v>
      </c>
      <c r="D377" s="232" t="s">
        <v>1051</v>
      </c>
      <c r="E377" s="18" t="s">
        <v>730</v>
      </c>
      <c r="F377" s="233">
        <v>157.608</v>
      </c>
      <c r="G377" s="33"/>
      <c r="H377" s="34"/>
    </row>
    <row r="378" spans="1:8" s="2" customFormat="1" ht="16.9" customHeight="1">
      <c r="A378" s="33"/>
      <c r="B378" s="34"/>
      <c r="C378" s="232" t="s">
        <v>1100</v>
      </c>
      <c r="D378" s="232" t="s">
        <v>1101</v>
      </c>
      <c r="E378" s="18" t="s">
        <v>284</v>
      </c>
      <c r="F378" s="233">
        <v>340.79</v>
      </c>
      <c r="G378" s="33"/>
      <c r="H378" s="34"/>
    </row>
    <row r="379" spans="1:8" s="2" customFormat="1" ht="16.9" customHeight="1">
      <c r="A379" s="33"/>
      <c r="B379" s="34"/>
      <c r="C379" s="232" t="s">
        <v>1106</v>
      </c>
      <c r="D379" s="232" t="s">
        <v>1107</v>
      </c>
      <c r="E379" s="18" t="s">
        <v>284</v>
      </c>
      <c r="F379" s="233">
        <v>340.79</v>
      </c>
      <c r="G379" s="33"/>
      <c r="H379" s="34"/>
    </row>
    <row r="380" spans="1:8" s="2" customFormat="1" ht="16.9" customHeight="1">
      <c r="A380" s="33"/>
      <c r="B380" s="34"/>
      <c r="C380" s="232" t="s">
        <v>724</v>
      </c>
      <c r="D380" s="232" t="s">
        <v>725</v>
      </c>
      <c r="E380" s="18" t="s">
        <v>213</v>
      </c>
      <c r="F380" s="233">
        <v>203.088</v>
      </c>
      <c r="G380" s="33"/>
      <c r="H380" s="34"/>
    </row>
    <row r="381" spans="1:8" s="2" customFormat="1" ht="16.9" customHeight="1">
      <c r="A381" s="33"/>
      <c r="B381" s="34"/>
      <c r="C381" s="228" t="s">
        <v>604</v>
      </c>
      <c r="D381" s="229" t="s">
        <v>1</v>
      </c>
      <c r="E381" s="230" t="s">
        <v>1</v>
      </c>
      <c r="F381" s="231">
        <v>128.885</v>
      </c>
      <c r="G381" s="33"/>
      <c r="H381" s="34"/>
    </row>
    <row r="382" spans="1:8" s="2" customFormat="1" ht="16.9" customHeight="1">
      <c r="A382" s="33"/>
      <c r="B382" s="34"/>
      <c r="C382" s="232" t="s">
        <v>1</v>
      </c>
      <c r="D382" s="232" t="s">
        <v>992</v>
      </c>
      <c r="E382" s="18" t="s">
        <v>1</v>
      </c>
      <c r="F382" s="233">
        <v>0</v>
      </c>
      <c r="G382" s="33"/>
      <c r="H382" s="34"/>
    </row>
    <row r="383" spans="1:8" s="2" customFormat="1" ht="16.9" customHeight="1">
      <c r="A383" s="33"/>
      <c r="B383" s="34"/>
      <c r="C383" s="232" t="s">
        <v>1</v>
      </c>
      <c r="D383" s="232" t="s">
        <v>993</v>
      </c>
      <c r="E383" s="18" t="s">
        <v>1</v>
      </c>
      <c r="F383" s="233">
        <v>714.42</v>
      </c>
      <c r="G383" s="33"/>
      <c r="H383" s="34"/>
    </row>
    <row r="384" spans="1:8" s="2" customFormat="1" ht="16.9" customHeight="1">
      <c r="A384" s="33"/>
      <c r="B384" s="34"/>
      <c r="C384" s="232" t="s">
        <v>1</v>
      </c>
      <c r="D384" s="232" t="s">
        <v>994</v>
      </c>
      <c r="E384" s="18" t="s">
        <v>1</v>
      </c>
      <c r="F384" s="233">
        <v>1.179</v>
      </c>
      <c r="G384" s="33"/>
      <c r="H384" s="34"/>
    </row>
    <row r="385" spans="1:8" s="2" customFormat="1" ht="16.9" customHeight="1">
      <c r="A385" s="33"/>
      <c r="B385" s="34"/>
      <c r="C385" s="232" t="s">
        <v>1</v>
      </c>
      <c r="D385" s="232" t="s">
        <v>995</v>
      </c>
      <c r="E385" s="18" t="s">
        <v>1</v>
      </c>
      <c r="F385" s="233">
        <v>0</v>
      </c>
      <c r="G385" s="33"/>
      <c r="H385" s="34"/>
    </row>
    <row r="386" spans="1:8" s="2" customFormat="1" ht="16.9" customHeight="1">
      <c r="A386" s="33"/>
      <c r="B386" s="34"/>
      <c r="C386" s="232" t="s">
        <v>1</v>
      </c>
      <c r="D386" s="232" t="s">
        <v>996</v>
      </c>
      <c r="E386" s="18" t="s">
        <v>1</v>
      </c>
      <c r="F386" s="233">
        <v>-118.272</v>
      </c>
      <c r="G386" s="33"/>
      <c r="H386" s="34"/>
    </row>
    <row r="387" spans="1:8" s="2" customFormat="1" ht="16.9" customHeight="1">
      <c r="A387" s="33"/>
      <c r="B387" s="34"/>
      <c r="C387" s="232" t="s">
        <v>1</v>
      </c>
      <c r="D387" s="232" t="s">
        <v>997</v>
      </c>
      <c r="E387" s="18" t="s">
        <v>1</v>
      </c>
      <c r="F387" s="233">
        <v>-5.328</v>
      </c>
      <c r="G387" s="33"/>
      <c r="H387" s="34"/>
    </row>
    <row r="388" spans="1:8" s="2" customFormat="1" ht="16.9" customHeight="1">
      <c r="A388" s="33"/>
      <c r="B388" s="34"/>
      <c r="C388" s="232" t="s">
        <v>1</v>
      </c>
      <c r="D388" s="232" t="s">
        <v>998</v>
      </c>
      <c r="E388" s="18" t="s">
        <v>1</v>
      </c>
      <c r="F388" s="233">
        <v>-11.388</v>
      </c>
      <c r="G388" s="33"/>
      <c r="H388" s="34"/>
    </row>
    <row r="389" spans="1:8" s="2" customFormat="1" ht="16.9" customHeight="1">
      <c r="A389" s="33"/>
      <c r="B389" s="34"/>
      <c r="C389" s="232" t="s">
        <v>1</v>
      </c>
      <c r="D389" s="232" t="s">
        <v>999</v>
      </c>
      <c r="E389" s="18" t="s">
        <v>1</v>
      </c>
      <c r="F389" s="233">
        <v>-8.804</v>
      </c>
      <c r="G389" s="33"/>
      <c r="H389" s="34"/>
    </row>
    <row r="390" spans="1:8" s="2" customFormat="1" ht="16.9" customHeight="1">
      <c r="A390" s="33"/>
      <c r="B390" s="34"/>
      <c r="C390" s="232" t="s">
        <v>1</v>
      </c>
      <c r="D390" s="232" t="s">
        <v>1000</v>
      </c>
      <c r="E390" s="18" t="s">
        <v>1</v>
      </c>
      <c r="F390" s="233">
        <v>-14.2</v>
      </c>
      <c r="G390" s="33"/>
      <c r="H390" s="34"/>
    </row>
    <row r="391" spans="1:8" s="2" customFormat="1" ht="16.9" customHeight="1">
      <c r="A391" s="33"/>
      <c r="B391" s="34"/>
      <c r="C391" s="232" t="s">
        <v>1</v>
      </c>
      <c r="D391" s="232" t="s">
        <v>1001</v>
      </c>
      <c r="E391" s="18" t="s">
        <v>1</v>
      </c>
      <c r="F391" s="233">
        <v>0</v>
      </c>
      <c r="G391" s="33"/>
      <c r="H391" s="34"/>
    </row>
    <row r="392" spans="1:8" s="2" customFormat="1" ht="16.9" customHeight="1">
      <c r="A392" s="33"/>
      <c r="B392" s="34"/>
      <c r="C392" s="232" t="s">
        <v>1</v>
      </c>
      <c r="D392" s="232" t="s">
        <v>1002</v>
      </c>
      <c r="E392" s="18" t="s">
        <v>1</v>
      </c>
      <c r="F392" s="233">
        <v>-316</v>
      </c>
      <c r="G392" s="33"/>
      <c r="H392" s="34"/>
    </row>
    <row r="393" spans="1:8" s="2" customFormat="1" ht="16.9" customHeight="1">
      <c r="A393" s="33"/>
      <c r="B393" s="34"/>
      <c r="C393" s="232" t="s">
        <v>1</v>
      </c>
      <c r="D393" s="232" t="s">
        <v>1003</v>
      </c>
      <c r="E393" s="18" t="s">
        <v>1</v>
      </c>
      <c r="F393" s="233">
        <v>0</v>
      </c>
      <c r="G393" s="33"/>
      <c r="H393" s="34"/>
    </row>
    <row r="394" spans="1:8" s="2" customFormat="1" ht="16.9" customHeight="1">
      <c r="A394" s="33"/>
      <c r="B394" s="34"/>
      <c r="C394" s="232" t="s">
        <v>1</v>
      </c>
      <c r="D394" s="232" t="s">
        <v>1004</v>
      </c>
      <c r="E394" s="18" t="s">
        <v>1</v>
      </c>
      <c r="F394" s="233">
        <v>-13.95</v>
      </c>
      <c r="G394" s="33"/>
      <c r="H394" s="34"/>
    </row>
    <row r="395" spans="1:8" s="2" customFormat="1" ht="16.9" customHeight="1">
      <c r="A395" s="33"/>
      <c r="B395" s="34"/>
      <c r="C395" s="232" t="s">
        <v>1</v>
      </c>
      <c r="D395" s="232" t="s">
        <v>1005</v>
      </c>
      <c r="E395" s="18" t="s">
        <v>1</v>
      </c>
      <c r="F395" s="233">
        <v>-98.772</v>
      </c>
      <c r="G395" s="33"/>
      <c r="H395" s="34"/>
    </row>
    <row r="396" spans="1:8" s="2" customFormat="1" ht="16.9" customHeight="1">
      <c r="A396" s="33"/>
      <c r="B396" s="34"/>
      <c r="C396" s="232" t="s">
        <v>604</v>
      </c>
      <c r="D396" s="232" t="s">
        <v>645</v>
      </c>
      <c r="E396" s="18" t="s">
        <v>1</v>
      </c>
      <c r="F396" s="233">
        <v>128.885</v>
      </c>
      <c r="G396" s="33"/>
      <c r="H396" s="34"/>
    </row>
    <row r="397" spans="1:8" s="2" customFormat="1" ht="16.9" customHeight="1">
      <c r="A397" s="33"/>
      <c r="B397" s="34"/>
      <c r="C397" s="234" t="s">
        <v>2759</v>
      </c>
      <c r="D397" s="33"/>
      <c r="E397" s="33"/>
      <c r="F397" s="33"/>
      <c r="G397" s="33"/>
      <c r="H397" s="34"/>
    </row>
    <row r="398" spans="1:8" s="2" customFormat="1" ht="16.9" customHeight="1">
      <c r="A398" s="33"/>
      <c r="B398" s="34"/>
      <c r="C398" s="232" t="s">
        <v>1033</v>
      </c>
      <c r="D398" s="232" t="s">
        <v>1034</v>
      </c>
      <c r="E398" s="18" t="s">
        <v>730</v>
      </c>
      <c r="F398" s="233">
        <v>176.265</v>
      </c>
      <c r="G398" s="33"/>
      <c r="H398" s="34"/>
    </row>
    <row r="399" spans="1:8" s="2" customFormat="1" ht="16.9" customHeight="1">
      <c r="A399" s="33"/>
      <c r="B399" s="34"/>
      <c r="C399" s="228" t="s">
        <v>606</v>
      </c>
      <c r="D399" s="229" t="s">
        <v>1</v>
      </c>
      <c r="E399" s="230" t="s">
        <v>1</v>
      </c>
      <c r="F399" s="231">
        <v>241.607</v>
      </c>
      <c r="G399" s="33"/>
      <c r="H399" s="34"/>
    </row>
    <row r="400" spans="1:8" s="2" customFormat="1" ht="16.9" customHeight="1">
      <c r="A400" s="33"/>
      <c r="B400" s="34"/>
      <c r="C400" s="232" t="s">
        <v>1</v>
      </c>
      <c r="D400" s="232" t="s">
        <v>992</v>
      </c>
      <c r="E400" s="18" t="s">
        <v>1</v>
      </c>
      <c r="F400" s="233">
        <v>0</v>
      </c>
      <c r="G400" s="33"/>
      <c r="H400" s="34"/>
    </row>
    <row r="401" spans="1:8" s="2" customFormat="1" ht="16.9" customHeight="1">
      <c r="A401" s="33"/>
      <c r="B401" s="34"/>
      <c r="C401" s="232" t="s">
        <v>1</v>
      </c>
      <c r="D401" s="232" t="s">
        <v>993</v>
      </c>
      <c r="E401" s="18" t="s">
        <v>1</v>
      </c>
      <c r="F401" s="233">
        <v>714.42</v>
      </c>
      <c r="G401" s="33"/>
      <c r="H401" s="34"/>
    </row>
    <row r="402" spans="1:8" s="2" customFormat="1" ht="16.9" customHeight="1">
      <c r="A402" s="33"/>
      <c r="B402" s="34"/>
      <c r="C402" s="232" t="s">
        <v>1</v>
      </c>
      <c r="D402" s="232" t="s">
        <v>994</v>
      </c>
      <c r="E402" s="18" t="s">
        <v>1</v>
      </c>
      <c r="F402" s="233">
        <v>1.179</v>
      </c>
      <c r="G402" s="33"/>
      <c r="H402" s="34"/>
    </row>
    <row r="403" spans="1:8" s="2" customFormat="1" ht="16.9" customHeight="1">
      <c r="A403" s="33"/>
      <c r="B403" s="34"/>
      <c r="C403" s="232" t="s">
        <v>1</v>
      </c>
      <c r="D403" s="232" t="s">
        <v>995</v>
      </c>
      <c r="E403" s="18" t="s">
        <v>1</v>
      </c>
      <c r="F403" s="233">
        <v>0</v>
      </c>
      <c r="G403" s="33"/>
      <c r="H403" s="34"/>
    </row>
    <row r="404" spans="1:8" s="2" customFormat="1" ht="16.9" customHeight="1">
      <c r="A404" s="33"/>
      <c r="B404" s="34"/>
      <c r="C404" s="232" t="s">
        <v>1</v>
      </c>
      <c r="D404" s="232" t="s">
        <v>996</v>
      </c>
      <c r="E404" s="18" t="s">
        <v>1</v>
      </c>
      <c r="F404" s="233">
        <v>-118.272</v>
      </c>
      <c r="G404" s="33"/>
      <c r="H404" s="34"/>
    </row>
    <row r="405" spans="1:8" s="2" customFormat="1" ht="16.9" customHeight="1">
      <c r="A405" s="33"/>
      <c r="B405" s="34"/>
      <c r="C405" s="232" t="s">
        <v>1</v>
      </c>
      <c r="D405" s="232" t="s">
        <v>997</v>
      </c>
      <c r="E405" s="18" t="s">
        <v>1</v>
      </c>
      <c r="F405" s="233">
        <v>-5.328</v>
      </c>
      <c r="G405" s="33"/>
      <c r="H405" s="34"/>
    </row>
    <row r="406" spans="1:8" s="2" customFormat="1" ht="16.9" customHeight="1">
      <c r="A406" s="33"/>
      <c r="B406" s="34"/>
      <c r="C406" s="232" t="s">
        <v>1</v>
      </c>
      <c r="D406" s="232" t="s">
        <v>998</v>
      </c>
      <c r="E406" s="18" t="s">
        <v>1</v>
      </c>
      <c r="F406" s="233">
        <v>-11.388</v>
      </c>
      <c r="G406" s="33"/>
      <c r="H406" s="34"/>
    </row>
    <row r="407" spans="1:8" s="2" customFormat="1" ht="16.9" customHeight="1">
      <c r="A407" s="33"/>
      <c r="B407" s="34"/>
      <c r="C407" s="232" t="s">
        <v>1</v>
      </c>
      <c r="D407" s="232" t="s">
        <v>999</v>
      </c>
      <c r="E407" s="18" t="s">
        <v>1</v>
      </c>
      <c r="F407" s="233">
        <v>-8.804</v>
      </c>
      <c r="G407" s="33"/>
      <c r="H407" s="34"/>
    </row>
    <row r="408" spans="1:8" s="2" customFormat="1" ht="16.9" customHeight="1">
      <c r="A408" s="33"/>
      <c r="B408" s="34"/>
      <c r="C408" s="232" t="s">
        <v>1</v>
      </c>
      <c r="D408" s="232" t="s">
        <v>1000</v>
      </c>
      <c r="E408" s="18" t="s">
        <v>1</v>
      </c>
      <c r="F408" s="233">
        <v>-14.2</v>
      </c>
      <c r="G408" s="33"/>
      <c r="H408" s="34"/>
    </row>
    <row r="409" spans="1:8" s="2" customFormat="1" ht="16.9" customHeight="1">
      <c r="A409" s="33"/>
      <c r="B409" s="34"/>
      <c r="C409" s="232" t="s">
        <v>1</v>
      </c>
      <c r="D409" s="232" t="s">
        <v>1001</v>
      </c>
      <c r="E409" s="18" t="s">
        <v>1</v>
      </c>
      <c r="F409" s="233">
        <v>0</v>
      </c>
      <c r="G409" s="33"/>
      <c r="H409" s="34"/>
    </row>
    <row r="410" spans="1:8" s="2" customFormat="1" ht="16.9" customHeight="1">
      <c r="A410" s="33"/>
      <c r="B410" s="34"/>
      <c r="C410" s="232" t="s">
        <v>1</v>
      </c>
      <c r="D410" s="232" t="s">
        <v>1002</v>
      </c>
      <c r="E410" s="18" t="s">
        <v>1</v>
      </c>
      <c r="F410" s="233">
        <v>-316</v>
      </c>
      <c r="G410" s="33"/>
      <c r="H410" s="34"/>
    </row>
    <row r="411" spans="1:8" s="2" customFormat="1" ht="16.9" customHeight="1">
      <c r="A411" s="33"/>
      <c r="B411" s="34"/>
      <c r="C411" s="232" t="s">
        <v>606</v>
      </c>
      <c r="D411" s="232" t="s">
        <v>776</v>
      </c>
      <c r="E411" s="18" t="s">
        <v>1</v>
      </c>
      <c r="F411" s="233">
        <v>241.607</v>
      </c>
      <c r="G411" s="33"/>
      <c r="H411" s="34"/>
    </row>
    <row r="412" spans="1:8" s="2" customFormat="1" ht="16.9" customHeight="1">
      <c r="A412" s="33"/>
      <c r="B412" s="34"/>
      <c r="C412" s="234" t="s">
        <v>2759</v>
      </c>
      <c r="D412" s="33"/>
      <c r="E412" s="33"/>
      <c r="F412" s="33"/>
      <c r="G412" s="33"/>
      <c r="H412" s="34"/>
    </row>
    <row r="413" spans="1:8" s="2" customFormat="1" ht="16.9" customHeight="1">
      <c r="A413" s="33"/>
      <c r="B413" s="34"/>
      <c r="C413" s="232" t="s">
        <v>1050</v>
      </c>
      <c r="D413" s="232" t="s">
        <v>1051</v>
      </c>
      <c r="E413" s="18" t="s">
        <v>730</v>
      </c>
      <c r="F413" s="233">
        <v>157.608</v>
      </c>
      <c r="G413" s="33"/>
      <c r="H413" s="34"/>
    </row>
    <row r="414" spans="1:8" s="2" customFormat="1" ht="16.9" customHeight="1">
      <c r="A414" s="33"/>
      <c r="B414" s="34"/>
      <c r="C414" s="228" t="s">
        <v>608</v>
      </c>
      <c r="D414" s="229" t="s">
        <v>1</v>
      </c>
      <c r="E414" s="230" t="s">
        <v>1</v>
      </c>
      <c r="F414" s="231">
        <v>47.38</v>
      </c>
      <c r="G414" s="33"/>
      <c r="H414" s="34"/>
    </row>
    <row r="415" spans="1:8" s="2" customFormat="1" ht="16.9" customHeight="1">
      <c r="A415" s="33"/>
      <c r="B415" s="34"/>
      <c r="C415" s="232" t="s">
        <v>1</v>
      </c>
      <c r="D415" s="232" t="s">
        <v>1012</v>
      </c>
      <c r="E415" s="18" t="s">
        <v>1</v>
      </c>
      <c r="F415" s="233">
        <v>19.8</v>
      </c>
      <c r="G415" s="33"/>
      <c r="H415" s="34"/>
    </row>
    <row r="416" spans="1:8" s="2" customFormat="1" ht="16.9" customHeight="1">
      <c r="A416" s="33"/>
      <c r="B416" s="34"/>
      <c r="C416" s="232" t="s">
        <v>1</v>
      </c>
      <c r="D416" s="232" t="s">
        <v>1013</v>
      </c>
      <c r="E416" s="18" t="s">
        <v>1</v>
      </c>
      <c r="F416" s="233">
        <v>32.4</v>
      </c>
      <c r="G416" s="33"/>
      <c r="H416" s="34"/>
    </row>
    <row r="417" spans="1:8" s="2" customFormat="1" ht="16.9" customHeight="1">
      <c r="A417" s="33"/>
      <c r="B417" s="34"/>
      <c r="C417" s="232" t="s">
        <v>1</v>
      </c>
      <c r="D417" s="232" t="s">
        <v>1014</v>
      </c>
      <c r="E417" s="18" t="s">
        <v>1</v>
      </c>
      <c r="F417" s="233">
        <v>0</v>
      </c>
      <c r="G417" s="33"/>
      <c r="H417" s="34"/>
    </row>
    <row r="418" spans="1:8" s="2" customFormat="1" ht="16.9" customHeight="1">
      <c r="A418" s="33"/>
      <c r="B418" s="34"/>
      <c r="C418" s="232" t="s">
        <v>1</v>
      </c>
      <c r="D418" s="232" t="s">
        <v>1015</v>
      </c>
      <c r="E418" s="18" t="s">
        <v>1</v>
      </c>
      <c r="F418" s="233">
        <v>-2.525</v>
      </c>
      <c r="G418" s="33"/>
      <c r="H418" s="34"/>
    </row>
    <row r="419" spans="1:8" s="2" customFormat="1" ht="16.9" customHeight="1">
      <c r="A419" s="33"/>
      <c r="B419" s="34"/>
      <c r="C419" s="232" t="s">
        <v>1</v>
      </c>
      <c r="D419" s="232" t="s">
        <v>1016</v>
      </c>
      <c r="E419" s="18" t="s">
        <v>1</v>
      </c>
      <c r="F419" s="233">
        <v>-2.295</v>
      </c>
      <c r="G419" s="33"/>
      <c r="H419" s="34"/>
    </row>
    <row r="420" spans="1:8" s="2" customFormat="1" ht="16.9" customHeight="1">
      <c r="A420" s="33"/>
      <c r="B420" s="34"/>
      <c r="C420" s="232" t="s">
        <v>608</v>
      </c>
      <c r="D420" s="232" t="s">
        <v>645</v>
      </c>
      <c r="E420" s="18" t="s">
        <v>1</v>
      </c>
      <c r="F420" s="233">
        <v>47.38</v>
      </c>
      <c r="G420" s="33"/>
      <c r="H420" s="34"/>
    </row>
    <row r="421" spans="1:8" s="2" customFormat="1" ht="16.9" customHeight="1">
      <c r="A421" s="33"/>
      <c r="B421" s="34"/>
      <c r="C421" s="234" t="s">
        <v>2759</v>
      </c>
      <c r="D421" s="33"/>
      <c r="E421" s="33"/>
      <c r="F421" s="33"/>
      <c r="G421" s="33"/>
      <c r="H421" s="34"/>
    </row>
    <row r="422" spans="1:8" s="2" customFormat="1" ht="16.9" customHeight="1">
      <c r="A422" s="33"/>
      <c r="B422" s="34"/>
      <c r="C422" s="232" t="s">
        <v>1008</v>
      </c>
      <c r="D422" s="232" t="s">
        <v>1009</v>
      </c>
      <c r="E422" s="18" t="s">
        <v>730</v>
      </c>
      <c r="F422" s="233">
        <v>47.38</v>
      </c>
      <c r="G422" s="33"/>
      <c r="H422" s="34"/>
    </row>
    <row r="423" spans="1:8" s="2" customFormat="1" ht="16.9" customHeight="1">
      <c r="A423" s="33"/>
      <c r="B423" s="34"/>
      <c r="C423" s="232" t="s">
        <v>1033</v>
      </c>
      <c r="D423" s="232" t="s">
        <v>1034</v>
      </c>
      <c r="E423" s="18" t="s">
        <v>730</v>
      </c>
      <c r="F423" s="233">
        <v>176.265</v>
      </c>
      <c r="G423" s="33"/>
      <c r="H423" s="34"/>
    </row>
    <row r="424" spans="1:8" s="2" customFormat="1" ht="16.9" customHeight="1">
      <c r="A424" s="33"/>
      <c r="B424" s="34"/>
      <c r="C424" s="228" t="s">
        <v>610</v>
      </c>
      <c r="D424" s="229" t="s">
        <v>1</v>
      </c>
      <c r="E424" s="230" t="s">
        <v>1</v>
      </c>
      <c r="F424" s="231">
        <v>52.2</v>
      </c>
      <c r="G424" s="33"/>
      <c r="H424" s="34"/>
    </row>
    <row r="425" spans="1:8" s="2" customFormat="1" ht="16.9" customHeight="1">
      <c r="A425" s="33"/>
      <c r="B425" s="34"/>
      <c r="C425" s="232" t="s">
        <v>1</v>
      </c>
      <c r="D425" s="232" t="s">
        <v>1012</v>
      </c>
      <c r="E425" s="18" t="s">
        <v>1</v>
      </c>
      <c r="F425" s="233">
        <v>19.8</v>
      </c>
      <c r="G425" s="33"/>
      <c r="H425" s="34"/>
    </row>
    <row r="426" spans="1:8" s="2" customFormat="1" ht="16.9" customHeight="1">
      <c r="A426" s="33"/>
      <c r="B426" s="34"/>
      <c r="C426" s="232" t="s">
        <v>1</v>
      </c>
      <c r="D426" s="232" t="s">
        <v>1013</v>
      </c>
      <c r="E426" s="18" t="s">
        <v>1</v>
      </c>
      <c r="F426" s="233">
        <v>32.4</v>
      </c>
      <c r="G426" s="33"/>
      <c r="H426" s="34"/>
    </row>
    <row r="427" spans="1:8" s="2" customFormat="1" ht="16.9" customHeight="1">
      <c r="A427" s="33"/>
      <c r="B427" s="34"/>
      <c r="C427" s="232" t="s">
        <v>610</v>
      </c>
      <c r="D427" s="232" t="s">
        <v>776</v>
      </c>
      <c r="E427" s="18" t="s">
        <v>1</v>
      </c>
      <c r="F427" s="233">
        <v>52.2</v>
      </c>
      <c r="G427" s="33"/>
      <c r="H427" s="34"/>
    </row>
    <row r="428" spans="1:8" s="2" customFormat="1" ht="16.9" customHeight="1">
      <c r="A428" s="33"/>
      <c r="B428" s="34"/>
      <c r="C428" s="234" t="s">
        <v>2759</v>
      </c>
      <c r="D428" s="33"/>
      <c r="E428" s="33"/>
      <c r="F428" s="33"/>
      <c r="G428" s="33"/>
      <c r="H428" s="34"/>
    </row>
    <row r="429" spans="1:8" s="2" customFormat="1" ht="16.9" customHeight="1">
      <c r="A429" s="33"/>
      <c r="B429" s="34"/>
      <c r="C429" s="232" t="s">
        <v>1008</v>
      </c>
      <c r="D429" s="232" t="s">
        <v>1009</v>
      </c>
      <c r="E429" s="18" t="s">
        <v>730</v>
      </c>
      <c r="F429" s="233">
        <v>47.38</v>
      </c>
      <c r="G429" s="33"/>
      <c r="H429" s="34"/>
    </row>
    <row r="430" spans="1:8" s="2" customFormat="1" ht="16.9" customHeight="1">
      <c r="A430" s="33"/>
      <c r="B430" s="34"/>
      <c r="C430" s="232" t="s">
        <v>1050</v>
      </c>
      <c r="D430" s="232" t="s">
        <v>1051</v>
      </c>
      <c r="E430" s="18" t="s">
        <v>730</v>
      </c>
      <c r="F430" s="233">
        <v>157.608</v>
      </c>
      <c r="G430" s="33"/>
      <c r="H430" s="34"/>
    </row>
    <row r="431" spans="1:8" s="2" customFormat="1" ht="16.9" customHeight="1">
      <c r="A431" s="33"/>
      <c r="B431" s="34"/>
      <c r="C431" s="228" t="s">
        <v>2761</v>
      </c>
      <c r="D431" s="229" t="s">
        <v>1</v>
      </c>
      <c r="E431" s="230" t="s">
        <v>1</v>
      </c>
      <c r="F431" s="231">
        <v>340.79</v>
      </c>
      <c r="G431" s="33"/>
      <c r="H431" s="34"/>
    </row>
    <row r="432" spans="1:8" s="2" customFormat="1" ht="16.9" customHeight="1">
      <c r="A432" s="33"/>
      <c r="B432" s="34"/>
      <c r="C432" s="228" t="s">
        <v>2762</v>
      </c>
      <c r="D432" s="229" t="s">
        <v>1</v>
      </c>
      <c r="E432" s="230" t="s">
        <v>1</v>
      </c>
      <c r="F432" s="231">
        <v>93.86</v>
      </c>
      <c r="G432" s="33"/>
      <c r="H432" s="34"/>
    </row>
    <row r="433" spans="1:8" s="2" customFormat="1" ht="16.9" customHeight="1">
      <c r="A433" s="33"/>
      <c r="B433" s="34"/>
      <c r="C433" s="228" t="s">
        <v>612</v>
      </c>
      <c r="D433" s="229" t="s">
        <v>1</v>
      </c>
      <c r="E433" s="230" t="s">
        <v>1</v>
      </c>
      <c r="F433" s="231">
        <v>13.32</v>
      </c>
      <c r="G433" s="33"/>
      <c r="H433" s="34"/>
    </row>
    <row r="434" spans="1:8" s="2" customFormat="1" ht="16.9" customHeight="1">
      <c r="A434" s="33"/>
      <c r="B434" s="34"/>
      <c r="C434" s="232" t="s">
        <v>1</v>
      </c>
      <c r="D434" s="232" t="s">
        <v>771</v>
      </c>
      <c r="E434" s="18" t="s">
        <v>1</v>
      </c>
      <c r="F434" s="233">
        <v>0</v>
      </c>
      <c r="G434" s="33"/>
      <c r="H434" s="34"/>
    </row>
    <row r="435" spans="1:8" s="2" customFormat="1" ht="16.9" customHeight="1">
      <c r="A435" s="33"/>
      <c r="B435" s="34"/>
      <c r="C435" s="232" t="s">
        <v>1</v>
      </c>
      <c r="D435" s="232" t="s">
        <v>749</v>
      </c>
      <c r="E435" s="18" t="s">
        <v>1</v>
      </c>
      <c r="F435" s="233">
        <v>0</v>
      </c>
      <c r="G435" s="33"/>
      <c r="H435" s="34"/>
    </row>
    <row r="436" spans="1:8" s="2" customFormat="1" ht="16.9" customHeight="1">
      <c r="A436" s="33"/>
      <c r="B436" s="34"/>
      <c r="C436" s="232" t="s">
        <v>612</v>
      </c>
      <c r="D436" s="232" t="s">
        <v>772</v>
      </c>
      <c r="E436" s="18" t="s">
        <v>1</v>
      </c>
      <c r="F436" s="233">
        <v>13.32</v>
      </c>
      <c r="G436" s="33"/>
      <c r="H436" s="34"/>
    </row>
    <row r="437" spans="1:8" s="2" customFormat="1" ht="16.9" customHeight="1">
      <c r="A437" s="33"/>
      <c r="B437" s="34"/>
      <c r="C437" s="234" t="s">
        <v>2759</v>
      </c>
      <c r="D437" s="33"/>
      <c r="E437" s="33"/>
      <c r="F437" s="33"/>
      <c r="G437" s="33"/>
      <c r="H437" s="34"/>
    </row>
    <row r="438" spans="1:8" s="2" customFormat="1" ht="16.9" customHeight="1">
      <c r="A438" s="33"/>
      <c r="B438" s="34"/>
      <c r="C438" s="232" t="s">
        <v>767</v>
      </c>
      <c r="D438" s="232" t="s">
        <v>768</v>
      </c>
      <c r="E438" s="18" t="s">
        <v>284</v>
      </c>
      <c r="F438" s="233">
        <v>16.26</v>
      </c>
      <c r="G438" s="33"/>
      <c r="H438" s="34"/>
    </row>
    <row r="439" spans="1:8" s="2" customFormat="1" ht="16.9" customHeight="1">
      <c r="A439" s="33"/>
      <c r="B439" s="34"/>
      <c r="C439" s="232" t="s">
        <v>791</v>
      </c>
      <c r="D439" s="232" t="s">
        <v>792</v>
      </c>
      <c r="E439" s="18" t="s">
        <v>284</v>
      </c>
      <c r="F439" s="233">
        <v>2.94</v>
      </c>
      <c r="G439" s="33"/>
      <c r="H439" s="34"/>
    </row>
    <row r="440" spans="1:8" s="2" customFormat="1" ht="16.9" customHeight="1">
      <c r="A440" s="33"/>
      <c r="B440" s="34"/>
      <c r="C440" s="232" t="s">
        <v>784</v>
      </c>
      <c r="D440" s="232" t="s">
        <v>785</v>
      </c>
      <c r="E440" s="18" t="s">
        <v>284</v>
      </c>
      <c r="F440" s="233">
        <v>13.32</v>
      </c>
      <c r="G440" s="33"/>
      <c r="H440" s="34"/>
    </row>
    <row r="441" spans="1:8" s="2" customFormat="1" ht="16.9" customHeight="1">
      <c r="A441" s="33"/>
      <c r="B441" s="34"/>
      <c r="C441" s="232" t="s">
        <v>988</v>
      </c>
      <c r="D441" s="232" t="s">
        <v>989</v>
      </c>
      <c r="E441" s="18" t="s">
        <v>730</v>
      </c>
      <c r="F441" s="233">
        <v>128.885</v>
      </c>
      <c r="G441" s="33"/>
      <c r="H441" s="34"/>
    </row>
    <row r="442" spans="1:8" s="2" customFormat="1" ht="16.9" customHeight="1">
      <c r="A442" s="33"/>
      <c r="B442" s="34"/>
      <c r="C442" s="228" t="s">
        <v>614</v>
      </c>
      <c r="D442" s="229" t="s">
        <v>1</v>
      </c>
      <c r="E442" s="230" t="s">
        <v>1</v>
      </c>
      <c r="F442" s="231">
        <v>16.26</v>
      </c>
      <c r="G442" s="33"/>
      <c r="H442" s="34"/>
    </row>
    <row r="443" spans="1:8" s="2" customFormat="1" ht="16.9" customHeight="1">
      <c r="A443" s="33"/>
      <c r="B443" s="34"/>
      <c r="C443" s="232" t="s">
        <v>1</v>
      </c>
      <c r="D443" s="232" t="s">
        <v>771</v>
      </c>
      <c r="E443" s="18" t="s">
        <v>1</v>
      </c>
      <c r="F443" s="233">
        <v>0</v>
      </c>
      <c r="G443" s="33"/>
      <c r="H443" s="34"/>
    </row>
    <row r="444" spans="1:8" s="2" customFormat="1" ht="16.9" customHeight="1">
      <c r="A444" s="33"/>
      <c r="B444" s="34"/>
      <c r="C444" s="232" t="s">
        <v>1</v>
      </c>
      <c r="D444" s="232" t="s">
        <v>749</v>
      </c>
      <c r="E444" s="18" t="s">
        <v>1</v>
      </c>
      <c r="F444" s="233">
        <v>0</v>
      </c>
      <c r="G444" s="33"/>
      <c r="H444" s="34"/>
    </row>
    <row r="445" spans="1:8" s="2" customFormat="1" ht="16.9" customHeight="1">
      <c r="A445" s="33"/>
      <c r="B445" s="34"/>
      <c r="C445" s="232" t="s">
        <v>612</v>
      </c>
      <c r="D445" s="232" t="s">
        <v>772</v>
      </c>
      <c r="E445" s="18" t="s">
        <v>1</v>
      </c>
      <c r="F445" s="233">
        <v>13.32</v>
      </c>
      <c r="G445" s="33"/>
      <c r="H445" s="34"/>
    </row>
    <row r="446" spans="1:8" s="2" customFormat="1" ht="16.9" customHeight="1">
      <c r="A446" s="33"/>
      <c r="B446" s="34"/>
      <c r="C446" s="232" t="s">
        <v>773</v>
      </c>
      <c r="D446" s="232" t="s">
        <v>774</v>
      </c>
      <c r="E446" s="18" t="s">
        <v>1</v>
      </c>
      <c r="F446" s="233">
        <v>1.33</v>
      </c>
      <c r="G446" s="33"/>
      <c r="H446" s="34"/>
    </row>
    <row r="447" spans="1:8" s="2" customFormat="1" ht="16.9" customHeight="1">
      <c r="A447" s="33"/>
      <c r="B447" s="34"/>
      <c r="C447" s="232" t="s">
        <v>1</v>
      </c>
      <c r="D447" s="232" t="s">
        <v>777</v>
      </c>
      <c r="E447" s="18" t="s">
        <v>1</v>
      </c>
      <c r="F447" s="233">
        <v>1.61</v>
      </c>
      <c r="G447" s="33"/>
      <c r="H447" s="34"/>
    </row>
    <row r="448" spans="1:8" s="2" customFormat="1" ht="16.9" customHeight="1">
      <c r="A448" s="33"/>
      <c r="B448" s="34"/>
      <c r="C448" s="232" t="s">
        <v>614</v>
      </c>
      <c r="D448" s="232" t="s">
        <v>645</v>
      </c>
      <c r="E448" s="18" t="s">
        <v>1</v>
      </c>
      <c r="F448" s="233">
        <v>16.26</v>
      </c>
      <c r="G448" s="33"/>
      <c r="H448" s="34"/>
    </row>
    <row r="449" spans="1:8" s="2" customFormat="1" ht="16.9" customHeight="1">
      <c r="A449" s="33"/>
      <c r="B449" s="34"/>
      <c r="C449" s="234" t="s">
        <v>2759</v>
      </c>
      <c r="D449" s="33"/>
      <c r="E449" s="33"/>
      <c r="F449" s="33"/>
      <c r="G449" s="33"/>
      <c r="H449" s="34"/>
    </row>
    <row r="450" spans="1:8" s="2" customFormat="1" ht="16.9" customHeight="1">
      <c r="A450" s="33"/>
      <c r="B450" s="34"/>
      <c r="C450" s="232" t="s">
        <v>767</v>
      </c>
      <c r="D450" s="232" t="s">
        <v>768</v>
      </c>
      <c r="E450" s="18" t="s">
        <v>284</v>
      </c>
      <c r="F450" s="233">
        <v>16.26</v>
      </c>
      <c r="G450" s="33"/>
      <c r="H450" s="34"/>
    </row>
    <row r="451" spans="1:8" s="2" customFormat="1" ht="16.9" customHeight="1">
      <c r="A451" s="33"/>
      <c r="B451" s="34"/>
      <c r="C451" s="232" t="s">
        <v>791</v>
      </c>
      <c r="D451" s="232" t="s">
        <v>792</v>
      </c>
      <c r="E451" s="18" t="s">
        <v>284</v>
      </c>
      <c r="F451" s="233">
        <v>2.94</v>
      </c>
      <c r="G451" s="33"/>
      <c r="H451" s="34"/>
    </row>
    <row r="452" spans="1:8" s="2" customFormat="1" ht="16.9" customHeight="1">
      <c r="A452" s="33"/>
      <c r="B452" s="34"/>
      <c r="C452" s="232" t="s">
        <v>1292</v>
      </c>
      <c r="D452" s="232" t="s">
        <v>1293</v>
      </c>
      <c r="E452" s="18" t="s">
        <v>284</v>
      </c>
      <c r="F452" s="233">
        <v>16.26</v>
      </c>
      <c r="G452" s="33"/>
      <c r="H452" s="34"/>
    </row>
    <row r="453" spans="1:8" s="2" customFormat="1" ht="16.9" customHeight="1">
      <c r="A453" s="33"/>
      <c r="B453" s="34"/>
      <c r="C453" s="232" t="s">
        <v>1287</v>
      </c>
      <c r="D453" s="232" t="s">
        <v>1288</v>
      </c>
      <c r="E453" s="18" t="s">
        <v>284</v>
      </c>
      <c r="F453" s="233">
        <v>16.26</v>
      </c>
      <c r="G453" s="33"/>
      <c r="H453" s="34"/>
    </row>
    <row r="454" spans="1:8" s="2" customFormat="1" ht="16.9" customHeight="1">
      <c r="A454" s="33"/>
      <c r="B454" s="34"/>
      <c r="C454" s="232" t="s">
        <v>778</v>
      </c>
      <c r="D454" s="232" t="s">
        <v>779</v>
      </c>
      <c r="E454" s="18" t="s">
        <v>284</v>
      </c>
      <c r="F454" s="233">
        <v>16.26</v>
      </c>
      <c r="G454" s="33"/>
      <c r="H454" s="34"/>
    </row>
    <row r="455" spans="1:8" s="2" customFormat="1" ht="16.9" customHeight="1">
      <c r="A455" s="33"/>
      <c r="B455" s="34"/>
      <c r="C455" s="228" t="s">
        <v>773</v>
      </c>
      <c r="D455" s="229" t="s">
        <v>1</v>
      </c>
      <c r="E455" s="230" t="s">
        <v>1</v>
      </c>
      <c r="F455" s="231">
        <v>1.33</v>
      </c>
      <c r="G455" s="33"/>
      <c r="H455" s="34"/>
    </row>
    <row r="456" spans="1:8" s="2" customFormat="1" ht="16.9" customHeight="1">
      <c r="A456" s="33"/>
      <c r="B456" s="34"/>
      <c r="C456" s="232" t="s">
        <v>773</v>
      </c>
      <c r="D456" s="232" t="s">
        <v>774</v>
      </c>
      <c r="E456" s="18" t="s">
        <v>1</v>
      </c>
      <c r="F456" s="233">
        <v>1.33</v>
      </c>
      <c r="G456" s="33"/>
      <c r="H456" s="34"/>
    </row>
    <row r="457" spans="1:8" s="2" customFormat="1" ht="16.9" customHeight="1">
      <c r="A457" s="33"/>
      <c r="B457" s="34"/>
      <c r="C457" s="228" t="s">
        <v>775</v>
      </c>
      <c r="D457" s="229" t="s">
        <v>1</v>
      </c>
      <c r="E457" s="230" t="s">
        <v>1</v>
      </c>
      <c r="F457" s="231">
        <v>14.65</v>
      </c>
      <c r="G457" s="33"/>
      <c r="H457" s="34"/>
    </row>
    <row r="458" spans="1:8" s="2" customFormat="1" ht="16.9" customHeight="1">
      <c r="A458" s="33"/>
      <c r="B458" s="34"/>
      <c r="C458" s="232" t="s">
        <v>1</v>
      </c>
      <c r="D458" s="232" t="s">
        <v>771</v>
      </c>
      <c r="E458" s="18" t="s">
        <v>1</v>
      </c>
      <c r="F458" s="233">
        <v>0</v>
      </c>
      <c r="G458" s="33"/>
      <c r="H458" s="34"/>
    </row>
    <row r="459" spans="1:8" s="2" customFormat="1" ht="16.9" customHeight="1">
      <c r="A459" s="33"/>
      <c r="B459" s="34"/>
      <c r="C459" s="232" t="s">
        <v>1</v>
      </c>
      <c r="D459" s="232" t="s">
        <v>749</v>
      </c>
      <c r="E459" s="18" t="s">
        <v>1</v>
      </c>
      <c r="F459" s="233">
        <v>0</v>
      </c>
      <c r="G459" s="33"/>
      <c r="H459" s="34"/>
    </row>
    <row r="460" spans="1:8" s="2" customFormat="1" ht="16.9" customHeight="1">
      <c r="A460" s="33"/>
      <c r="B460" s="34"/>
      <c r="C460" s="232" t="s">
        <v>612</v>
      </c>
      <c r="D460" s="232" t="s">
        <v>772</v>
      </c>
      <c r="E460" s="18" t="s">
        <v>1</v>
      </c>
      <c r="F460" s="233">
        <v>13.32</v>
      </c>
      <c r="G460" s="33"/>
      <c r="H460" s="34"/>
    </row>
    <row r="461" spans="1:8" s="2" customFormat="1" ht="16.9" customHeight="1">
      <c r="A461" s="33"/>
      <c r="B461" s="34"/>
      <c r="C461" s="232" t="s">
        <v>773</v>
      </c>
      <c r="D461" s="232" t="s">
        <v>774</v>
      </c>
      <c r="E461" s="18" t="s">
        <v>1</v>
      </c>
      <c r="F461" s="233">
        <v>1.33</v>
      </c>
      <c r="G461" s="33"/>
      <c r="H461" s="34"/>
    </row>
    <row r="462" spans="1:8" s="2" customFormat="1" ht="16.9" customHeight="1">
      <c r="A462" s="33"/>
      <c r="B462" s="34"/>
      <c r="C462" s="232" t="s">
        <v>775</v>
      </c>
      <c r="D462" s="232" t="s">
        <v>776</v>
      </c>
      <c r="E462" s="18" t="s">
        <v>1</v>
      </c>
      <c r="F462" s="233">
        <v>14.65</v>
      </c>
      <c r="G462" s="33"/>
      <c r="H462" s="34"/>
    </row>
    <row r="463" spans="1:8" s="2" customFormat="1" ht="16.9" customHeight="1">
      <c r="A463" s="33"/>
      <c r="B463" s="34"/>
      <c r="C463" s="228" t="s">
        <v>616</v>
      </c>
      <c r="D463" s="229" t="s">
        <v>1</v>
      </c>
      <c r="E463" s="230" t="s">
        <v>1</v>
      </c>
      <c r="F463" s="231">
        <v>157.608</v>
      </c>
      <c r="G463" s="33"/>
      <c r="H463" s="34"/>
    </row>
    <row r="464" spans="1:8" s="2" customFormat="1" ht="16.9" customHeight="1">
      <c r="A464" s="33"/>
      <c r="B464" s="34"/>
      <c r="C464" s="232" t="s">
        <v>1</v>
      </c>
      <c r="D464" s="232" t="s">
        <v>1054</v>
      </c>
      <c r="E464" s="18" t="s">
        <v>1</v>
      </c>
      <c r="F464" s="233">
        <v>241.607</v>
      </c>
      <c r="G464" s="33"/>
      <c r="H464" s="34"/>
    </row>
    <row r="465" spans="1:8" s="2" customFormat="1" ht="16.9" customHeight="1">
      <c r="A465" s="33"/>
      <c r="B465" s="34"/>
      <c r="C465" s="232" t="s">
        <v>1</v>
      </c>
      <c r="D465" s="232" t="s">
        <v>1055</v>
      </c>
      <c r="E465" s="18" t="s">
        <v>1</v>
      </c>
      <c r="F465" s="233">
        <v>52.2</v>
      </c>
      <c r="G465" s="33"/>
      <c r="H465" s="34"/>
    </row>
    <row r="466" spans="1:8" s="2" customFormat="1" ht="16.9" customHeight="1">
      <c r="A466" s="33"/>
      <c r="B466" s="34"/>
      <c r="C466" s="232" t="s">
        <v>1</v>
      </c>
      <c r="D466" s="232" t="s">
        <v>1056</v>
      </c>
      <c r="E466" s="18" t="s">
        <v>1</v>
      </c>
      <c r="F466" s="233">
        <v>0</v>
      </c>
      <c r="G466" s="33"/>
      <c r="H466" s="34"/>
    </row>
    <row r="467" spans="1:8" s="2" customFormat="1" ht="16.9" customHeight="1">
      <c r="A467" s="33"/>
      <c r="B467" s="34"/>
      <c r="C467" s="232" t="s">
        <v>1</v>
      </c>
      <c r="D467" s="232" t="s">
        <v>1057</v>
      </c>
      <c r="E467" s="18" t="s">
        <v>1</v>
      </c>
      <c r="F467" s="233">
        <v>-92.851</v>
      </c>
      <c r="G467" s="33"/>
      <c r="H467" s="34"/>
    </row>
    <row r="468" spans="1:8" s="2" customFormat="1" ht="16.9" customHeight="1">
      <c r="A468" s="33"/>
      <c r="B468" s="34"/>
      <c r="C468" s="232" t="s">
        <v>1</v>
      </c>
      <c r="D468" s="232" t="s">
        <v>1058</v>
      </c>
      <c r="E468" s="18" t="s">
        <v>1</v>
      </c>
      <c r="F468" s="233">
        <v>-34.079</v>
      </c>
      <c r="G468" s="33"/>
      <c r="H468" s="34"/>
    </row>
    <row r="469" spans="1:8" s="2" customFormat="1" ht="16.9" customHeight="1">
      <c r="A469" s="33"/>
      <c r="B469" s="34"/>
      <c r="C469" s="232" t="s">
        <v>1</v>
      </c>
      <c r="D469" s="232" t="s">
        <v>1059</v>
      </c>
      <c r="E469" s="18" t="s">
        <v>1</v>
      </c>
      <c r="F469" s="233">
        <v>0</v>
      </c>
      <c r="G469" s="33"/>
      <c r="H469" s="34"/>
    </row>
    <row r="470" spans="1:8" s="2" customFormat="1" ht="16.9" customHeight="1">
      <c r="A470" s="33"/>
      <c r="B470" s="34"/>
      <c r="C470" s="232" t="s">
        <v>1</v>
      </c>
      <c r="D470" s="232" t="s">
        <v>1060</v>
      </c>
      <c r="E470" s="18" t="s">
        <v>1</v>
      </c>
      <c r="F470" s="233">
        <v>-4.584</v>
      </c>
      <c r="G470" s="33"/>
      <c r="H470" s="34"/>
    </row>
    <row r="471" spans="1:8" s="2" customFormat="1" ht="16.9" customHeight="1">
      <c r="A471" s="33"/>
      <c r="B471" s="34"/>
      <c r="C471" s="232" t="s">
        <v>1</v>
      </c>
      <c r="D471" s="232" t="s">
        <v>1061</v>
      </c>
      <c r="E471" s="18" t="s">
        <v>1</v>
      </c>
      <c r="F471" s="233">
        <v>0</v>
      </c>
      <c r="G471" s="33"/>
      <c r="H471" s="34"/>
    </row>
    <row r="472" spans="1:8" s="2" customFormat="1" ht="16.9" customHeight="1">
      <c r="A472" s="33"/>
      <c r="B472" s="34"/>
      <c r="C472" s="232" t="s">
        <v>1</v>
      </c>
      <c r="D472" s="232" t="s">
        <v>1062</v>
      </c>
      <c r="E472" s="18" t="s">
        <v>1</v>
      </c>
      <c r="F472" s="233">
        <v>-2.16</v>
      </c>
      <c r="G472" s="33"/>
      <c r="H472" s="34"/>
    </row>
    <row r="473" spans="1:8" s="2" customFormat="1" ht="16.9" customHeight="1">
      <c r="A473" s="33"/>
      <c r="B473" s="34"/>
      <c r="C473" s="232" t="s">
        <v>1</v>
      </c>
      <c r="D473" s="232" t="s">
        <v>1063</v>
      </c>
      <c r="E473" s="18" t="s">
        <v>1</v>
      </c>
      <c r="F473" s="233">
        <v>-2.525</v>
      </c>
      <c r="G473" s="33"/>
      <c r="H473" s="34"/>
    </row>
    <row r="474" spans="1:8" s="2" customFormat="1" ht="16.9" customHeight="1">
      <c r="A474" s="33"/>
      <c r="B474" s="34"/>
      <c r="C474" s="232" t="s">
        <v>616</v>
      </c>
      <c r="D474" s="232" t="s">
        <v>645</v>
      </c>
      <c r="E474" s="18" t="s">
        <v>1</v>
      </c>
      <c r="F474" s="233">
        <v>157.608</v>
      </c>
      <c r="G474" s="33"/>
      <c r="H474" s="34"/>
    </row>
    <row r="475" spans="1:8" s="2" customFormat="1" ht="16.9" customHeight="1">
      <c r="A475" s="33"/>
      <c r="B475" s="34"/>
      <c r="C475" s="234" t="s">
        <v>2759</v>
      </c>
      <c r="D475" s="33"/>
      <c r="E475" s="33"/>
      <c r="F475" s="33"/>
      <c r="G475" s="33"/>
      <c r="H475" s="34"/>
    </row>
    <row r="476" spans="1:8" s="2" customFormat="1" ht="16.9" customHeight="1">
      <c r="A476" s="33"/>
      <c r="B476" s="34"/>
      <c r="C476" s="232" t="s">
        <v>1050</v>
      </c>
      <c r="D476" s="232" t="s">
        <v>1051</v>
      </c>
      <c r="E476" s="18" t="s">
        <v>730</v>
      </c>
      <c r="F476" s="233">
        <v>157.608</v>
      </c>
      <c r="G476" s="33"/>
      <c r="H476" s="34"/>
    </row>
    <row r="477" spans="1:8" s="2" customFormat="1" ht="16.9" customHeight="1">
      <c r="A477" s="33"/>
      <c r="B477" s="34"/>
      <c r="C477" s="232" t="s">
        <v>1067</v>
      </c>
      <c r="D477" s="232" t="s">
        <v>1068</v>
      </c>
      <c r="E477" s="18" t="s">
        <v>213</v>
      </c>
      <c r="F477" s="233">
        <v>327.667</v>
      </c>
      <c r="G477" s="33"/>
      <c r="H477" s="34"/>
    </row>
    <row r="478" spans="1:8" s="2" customFormat="1" ht="16.9" customHeight="1">
      <c r="A478" s="33"/>
      <c r="B478" s="34"/>
      <c r="C478" s="228" t="s">
        <v>2763</v>
      </c>
      <c r="D478" s="229" t="s">
        <v>1</v>
      </c>
      <c r="E478" s="230" t="s">
        <v>1</v>
      </c>
      <c r="F478" s="231">
        <v>2.592</v>
      </c>
      <c r="G478" s="33"/>
      <c r="H478" s="34"/>
    </row>
    <row r="479" spans="1:8" s="2" customFormat="1" ht="16.9" customHeight="1">
      <c r="A479" s="33"/>
      <c r="B479" s="34"/>
      <c r="C479" s="232" t="s">
        <v>1</v>
      </c>
      <c r="D479" s="232" t="s">
        <v>733</v>
      </c>
      <c r="E479" s="18" t="s">
        <v>1</v>
      </c>
      <c r="F479" s="233">
        <v>0</v>
      </c>
      <c r="G479" s="33"/>
      <c r="H479" s="34"/>
    </row>
    <row r="480" spans="1:8" s="2" customFormat="1" ht="16.9" customHeight="1">
      <c r="A480" s="33"/>
      <c r="B480" s="34"/>
      <c r="C480" s="232" t="s">
        <v>2763</v>
      </c>
      <c r="D480" s="232" t="s">
        <v>2764</v>
      </c>
      <c r="E480" s="18" t="s">
        <v>1</v>
      </c>
      <c r="F480" s="233">
        <v>2.592</v>
      </c>
      <c r="G480" s="33"/>
      <c r="H480" s="34"/>
    </row>
    <row r="481" spans="1:8" s="2" customFormat="1" ht="26.45" customHeight="1">
      <c r="A481" s="33"/>
      <c r="B481" s="34"/>
      <c r="C481" s="227" t="s">
        <v>2765</v>
      </c>
      <c r="D481" s="227" t="s">
        <v>116</v>
      </c>
      <c r="E481" s="33"/>
      <c r="F481" s="33"/>
      <c r="G481" s="33"/>
      <c r="H481" s="34"/>
    </row>
    <row r="482" spans="1:8" s="2" customFormat="1" ht="16.9" customHeight="1">
      <c r="A482" s="33"/>
      <c r="B482" s="34"/>
      <c r="C482" s="228" t="s">
        <v>2191</v>
      </c>
      <c r="D482" s="229" t="s">
        <v>1</v>
      </c>
      <c r="E482" s="230" t="s">
        <v>1</v>
      </c>
      <c r="F482" s="231">
        <v>6.568</v>
      </c>
      <c r="G482" s="33"/>
      <c r="H482" s="34"/>
    </row>
    <row r="483" spans="1:8" s="2" customFormat="1" ht="16.9" customHeight="1">
      <c r="A483" s="33"/>
      <c r="B483" s="34"/>
      <c r="C483" s="232" t="s">
        <v>1</v>
      </c>
      <c r="D483" s="232" t="s">
        <v>2324</v>
      </c>
      <c r="E483" s="18" t="s">
        <v>1</v>
      </c>
      <c r="F483" s="233">
        <v>6.568</v>
      </c>
      <c r="G483" s="33"/>
      <c r="H483" s="34"/>
    </row>
    <row r="484" spans="1:8" s="2" customFormat="1" ht="16.9" customHeight="1">
      <c r="A484" s="33"/>
      <c r="B484" s="34"/>
      <c r="C484" s="232" t="s">
        <v>2191</v>
      </c>
      <c r="D484" s="232" t="s">
        <v>645</v>
      </c>
      <c r="E484" s="18" t="s">
        <v>1</v>
      </c>
      <c r="F484" s="233">
        <v>6.568</v>
      </c>
      <c r="G484" s="33"/>
      <c r="H484" s="34"/>
    </row>
    <row r="485" spans="1:8" s="2" customFormat="1" ht="16.9" customHeight="1">
      <c r="A485" s="33"/>
      <c r="B485" s="34"/>
      <c r="C485" s="234" t="s">
        <v>2759</v>
      </c>
      <c r="D485" s="33"/>
      <c r="E485" s="33"/>
      <c r="F485" s="33"/>
      <c r="G485" s="33"/>
      <c r="H485" s="34"/>
    </row>
    <row r="486" spans="1:8" s="2" customFormat="1" ht="16.9" customHeight="1">
      <c r="A486" s="33"/>
      <c r="B486" s="34"/>
      <c r="C486" s="232" t="s">
        <v>1877</v>
      </c>
      <c r="D486" s="232" t="s">
        <v>1878</v>
      </c>
      <c r="E486" s="18" t="s">
        <v>284</v>
      </c>
      <c r="F486" s="233">
        <v>6.568</v>
      </c>
      <c r="G486" s="33"/>
      <c r="H486" s="34"/>
    </row>
    <row r="487" spans="1:8" s="2" customFormat="1" ht="16.9" customHeight="1">
      <c r="A487" s="33"/>
      <c r="B487" s="34"/>
      <c r="C487" s="232" t="s">
        <v>1896</v>
      </c>
      <c r="D487" s="232" t="s">
        <v>1897</v>
      </c>
      <c r="E487" s="18" t="s">
        <v>284</v>
      </c>
      <c r="F487" s="233">
        <v>13.136</v>
      </c>
      <c r="G487" s="33"/>
      <c r="H487" s="34"/>
    </row>
    <row r="488" spans="1:8" s="2" customFormat="1" ht="16.9" customHeight="1">
      <c r="A488" s="33"/>
      <c r="B488" s="34"/>
      <c r="C488" s="228" t="s">
        <v>2193</v>
      </c>
      <c r="D488" s="229" t="s">
        <v>1</v>
      </c>
      <c r="E488" s="230" t="s">
        <v>1</v>
      </c>
      <c r="F488" s="231">
        <v>1.76</v>
      </c>
      <c r="G488" s="33"/>
      <c r="H488" s="34"/>
    </row>
    <row r="489" spans="1:8" s="2" customFormat="1" ht="16.9" customHeight="1">
      <c r="A489" s="33"/>
      <c r="B489" s="34"/>
      <c r="C489" s="232" t="s">
        <v>1</v>
      </c>
      <c r="D489" s="232" t="s">
        <v>2354</v>
      </c>
      <c r="E489" s="18" t="s">
        <v>1</v>
      </c>
      <c r="F489" s="233">
        <v>1.76</v>
      </c>
      <c r="G489" s="33"/>
      <c r="H489" s="34"/>
    </row>
    <row r="490" spans="1:8" s="2" customFormat="1" ht="16.9" customHeight="1">
      <c r="A490" s="33"/>
      <c r="B490" s="34"/>
      <c r="C490" s="232" t="s">
        <v>2193</v>
      </c>
      <c r="D490" s="232" t="s">
        <v>645</v>
      </c>
      <c r="E490" s="18" t="s">
        <v>1</v>
      </c>
      <c r="F490" s="233">
        <v>1.76</v>
      </c>
      <c r="G490" s="33"/>
      <c r="H490" s="34"/>
    </row>
    <row r="491" spans="1:8" s="2" customFormat="1" ht="16.9" customHeight="1">
      <c r="A491" s="33"/>
      <c r="B491" s="34"/>
      <c r="C491" s="234" t="s">
        <v>2759</v>
      </c>
      <c r="D491" s="33"/>
      <c r="E491" s="33"/>
      <c r="F491" s="33"/>
      <c r="G491" s="33"/>
      <c r="H491" s="34"/>
    </row>
    <row r="492" spans="1:8" s="2" customFormat="1" ht="16.9" customHeight="1">
      <c r="A492" s="33"/>
      <c r="B492" s="34"/>
      <c r="C492" s="232" t="s">
        <v>2138</v>
      </c>
      <c r="D492" s="232" t="s">
        <v>2139</v>
      </c>
      <c r="E492" s="18" t="s">
        <v>284</v>
      </c>
      <c r="F492" s="233">
        <v>1.76</v>
      </c>
      <c r="G492" s="33"/>
      <c r="H492" s="34"/>
    </row>
    <row r="493" spans="1:8" s="2" customFormat="1" ht="16.9" customHeight="1">
      <c r="A493" s="33"/>
      <c r="B493" s="34"/>
      <c r="C493" s="232" t="s">
        <v>2145</v>
      </c>
      <c r="D493" s="232" t="s">
        <v>2146</v>
      </c>
      <c r="E493" s="18" t="s">
        <v>284</v>
      </c>
      <c r="F493" s="233">
        <v>1.76</v>
      </c>
      <c r="G493" s="33"/>
      <c r="H493" s="34"/>
    </row>
    <row r="494" spans="1:8" s="2" customFormat="1" ht="16.9" customHeight="1">
      <c r="A494" s="33"/>
      <c r="B494" s="34"/>
      <c r="C494" s="232" t="s">
        <v>2357</v>
      </c>
      <c r="D494" s="232" t="s">
        <v>2358</v>
      </c>
      <c r="E494" s="18" t="s">
        <v>284</v>
      </c>
      <c r="F494" s="233">
        <v>3.52</v>
      </c>
      <c r="G494" s="33"/>
      <c r="H494" s="34"/>
    </row>
    <row r="495" spans="1:8" s="2" customFormat="1" ht="16.9" customHeight="1">
      <c r="A495" s="33"/>
      <c r="B495" s="34"/>
      <c r="C495" s="232" t="s">
        <v>2123</v>
      </c>
      <c r="D495" s="232" t="s">
        <v>2124</v>
      </c>
      <c r="E495" s="18" t="s">
        <v>284</v>
      </c>
      <c r="F495" s="233">
        <v>1.76</v>
      </c>
      <c r="G495" s="33"/>
      <c r="H495" s="34"/>
    </row>
    <row r="496" spans="1:8" s="2" customFormat="1" ht="16.9" customHeight="1">
      <c r="A496" s="33"/>
      <c r="B496" s="34"/>
      <c r="C496" s="232" t="s">
        <v>2129</v>
      </c>
      <c r="D496" s="232" t="s">
        <v>2130</v>
      </c>
      <c r="E496" s="18" t="s">
        <v>284</v>
      </c>
      <c r="F496" s="233">
        <v>1.76</v>
      </c>
      <c r="G496" s="33"/>
      <c r="H496" s="34"/>
    </row>
    <row r="497" spans="1:8" s="2" customFormat="1" ht="16.9" customHeight="1">
      <c r="A497" s="33"/>
      <c r="B497" s="34"/>
      <c r="C497" s="228" t="s">
        <v>576</v>
      </c>
      <c r="D497" s="229" t="s">
        <v>1</v>
      </c>
      <c r="E497" s="230" t="s">
        <v>1</v>
      </c>
      <c r="F497" s="231">
        <v>3.534</v>
      </c>
      <c r="G497" s="33"/>
      <c r="H497" s="34"/>
    </row>
    <row r="498" spans="1:8" s="2" customFormat="1" ht="16.9" customHeight="1">
      <c r="A498" s="33"/>
      <c r="B498" s="34"/>
      <c r="C498" s="232" t="s">
        <v>1</v>
      </c>
      <c r="D498" s="232" t="s">
        <v>2195</v>
      </c>
      <c r="E498" s="18" t="s">
        <v>1</v>
      </c>
      <c r="F498" s="233">
        <v>3.534</v>
      </c>
      <c r="G498" s="33"/>
      <c r="H498" s="34"/>
    </row>
    <row r="499" spans="1:8" s="2" customFormat="1" ht="16.9" customHeight="1">
      <c r="A499" s="33"/>
      <c r="B499" s="34"/>
      <c r="C499" s="232" t="s">
        <v>576</v>
      </c>
      <c r="D499" s="232" t="s">
        <v>645</v>
      </c>
      <c r="E499" s="18" t="s">
        <v>1</v>
      </c>
      <c r="F499" s="233">
        <v>3.534</v>
      </c>
      <c r="G499" s="33"/>
      <c r="H499" s="34"/>
    </row>
    <row r="500" spans="1:8" s="2" customFormat="1" ht="16.9" customHeight="1">
      <c r="A500" s="33"/>
      <c r="B500" s="34"/>
      <c r="C500" s="228" t="s">
        <v>2195</v>
      </c>
      <c r="D500" s="229" t="s">
        <v>1</v>
      </c>
      <c r="E500" s="230" t="s">
        <v>1</v>
      </c>
      <c r="F500" s="231">
        <v>3.534</v>
      </c>
      <c r="G500" s="33"/>
      <c r="H500" s="34"/>
    </row>
    <row r="501" spans="1:8" s="2" customFormat="1" ht="16.9" customHeight="1">
      <c r="A501" s="33"/>
      <c r="B501" s="34"/>
      <c r="C501" s="232" t="s">
        <v>1</v>
      </c>
      <c r="D501" s="232" t="s">
        <v>2206</v>
      </c>
      <c r="E501" s="18" t="s">
        <v>1</v>
      </c>
      <c r="F501" s="233">
        <v>3.534</v>
      </c>
      <c r="G501" s="33"/>
      <c r="H501" s="34"/>
    </row>
    <row r="502" spans="1:8" s="2" customFormat="1" ht="16.9" customHeight="1">
      <c r="A502" s="33"/>
      <c r="B502" s="34"/>
      <c r="C502" s="232" t="s">
        <v>2195</v>
      </c>
      <c r="D502" s="232" t="s">
        <v>645</v>
      </c>
      <c r="E502" s="18" t="s">
        <v>1</v>
      </c>
      <c r="F502" s="233">
        <v>3.534</v>
      </c>
      <c r="G502" s="33"/>
      <c r="H502" s="34"/>
    </row>
    <row r="503" spans="1:8" s="2" customFormat="1" ht="16.9" customHeight="1">
      <c r="A503" s="33"/>
      <c r="B503" s="34"/>
      <c r="C503" s="234" t="s">
        <v>2759</v>
      </c>
      <c r="D503" s="33"/>
      <c r="E503" s="33"/>
      <c r="F503" s="33"/>
      <c r="G503" s="33"/>
      <c r="H503" s="34"/>
    </row>
    <row r="504" spans="1:8" s="2" customFormat="1" ht="16.9" customHeight="1">
      <c r="A504" s="33"/>
      <c r="B504" s="34"/>
      <c r="C504" s="232" t="s">
        <v>2202</v>
      </c>
      <c r="D504" s="232" t="s">
        <v>2203</v>
      </c>
      <c r="E504" s="18" t="s">
        <v>730</v>
      </c>
      <c r="F504" s="233">
        <v>3.534</v>
      </c>
      <c r="G504" s="33"/>
      <c r="H504" s="34"/>
    </row>
    <row r="505" spans="1:8" s="2" customFormat="1" ht="16.9" customHeight="1">
      <c r="A505" s="33"/>
      <c r="B505" s="34"/>
      <c r="C505" s="232" t="s">
        <v>2212</v>
      </c>
      <c r="D505" s="232" t="s">
        <v>2213</v>
      </c>
      <c r="E505" s="18" t="s">
        <v>730</v>
      </c>
      <c r="F505" s="233">
        <v>3.534</v>
      </c>
      <c r="G505" s="33"/>
      <c r="H505" s="34"/>
    </row>
    <row r="506" spans="1:8" s="2" customFormat="1" ht="16.9" customHeight="1">
      <c r="A506" s="33"/>
      <c r="B506" s="34"/>
      <c r="C506" s="232" t="s">
        <v>735</v>
      </c>
      <c r="D506" s="232" t="s">
        <v>736</v>
      </c>
      <c r="E506" s="18" t="s">
        <v>730</v>
      </c>
      <c r="F506" s="233">
        <v>3.534</v>
      </c>
      <c r="G506" s="33"/>
      <c r="H506" s="34"/>
    </row>
    <row r="507" spans="1:8" s="2" customFormat="1" ht="16.9" customHeight="1">
      <c r="A507" s="33"/>
      <c r="B507" s="34"/>
      <c r="C507" s="232" t="s">
        <v>735</v>
      </c>
      <c r="D507" s="232" t="s">
        <v>736</v>
      </c>
      <c r="E507" s="18" t="s">
        <v>730</v>
      </c>
      <c r="F507" s="233">
        <v>3.534</v>
      </c>
      <c r="G507" s="33"/>
      <c r="H507" s="34"/>
    </row>
    <row r="508" spans="1:8" s="2" customFormat="1" ht="16.9" customHeight="1">
      <c r="A508" s="33"/>
      <c r="B508" s="34"/>
      <c r="C508" s="232" t="s">
        <v>740</v>
      </c>
      <c r="D508" s="232" t="s">
        <v>741</v>
      </c>
      <c r="E508" s="18" t="s">
        <v>730</v>
      </c>
      <c r="F508" s="233">
        <v>102.486</v>
      </c>
      <c r="G508" s="33"/>
      <c r="H508" s="34"/>
    </row>
    <row r="509" spans="1:8" s="2" customFormat="1" ht="16.9" customHeight="1">
      <c r="A509" s="33"/>
      <c r="B509" s="34"/>
      <c r="C509" s="232" t="s">
        <v>740</v>
      </c>
      <c r="D509" s="232" t="s">
        <v>741</v>
      </c>
      <c r="E509" s="18" t="s">
        <v>730</v>
      </c>
      <c r="F509" s="233">
        <v>14.136</v>
      </c>
      <c r="G509" s="33"/>
      <c r="H509" s="34"/>
    </row>
    <row r="510" spans="1:8" s="2" customFormat="1" ht="16.9" customHeight="1">
      <c r="A510" s="33"/>
      <c r="B510" s="34"/>
      <c r="C510" s="232" t="s">
        <v>955</v>
      </c>
      <c r="D510" s="232" t="s">
        <v>956</v>
      </c>
      <c r="E510" s="18" t="s">
        <v>730</v>
      </c>
      <c r="F510" s="233">
        <v>3.534</v>
      </c>
      <c r="G510" s="33"/>
      <c r="H510" s="34"/>
    </row>
    <row r="511" spans="1:8" s="2" customFormat="1" ht="16.9" customHeight="1">
      <c r="A511" s="33"/>
      <c r="B511" s="34"/>
      <c r="C511" s="232" t="s">
        <v>2225</v>
      </c>
      <c r="D511" s="232" t="s">
        <v>2226</v>
      </c>
      <c r="E511" s="18" t="s">
        <v>730</v>
      </c>
      <c r="F511" s="233">
        <v>2.6</v>
      </c>
      <c r="G511" s="33"/>
      <c r="H511" s="34"/>
    </row>
    <row r="512" spans="1:8" s="2" customFormat="1" ht="26.45" customHeight="1">
      <c r="A512" s="33"/>
      <c r="B512" s="34"/>
      <c r="C512" s="227" t="s">
        <v>2766</v>
      </c>
      <c r="D512" s="227" t="s">
        <v>119</v>
      </c>
      <c r="E512" s="33"/>
      <c r="F512" s="33"/>
      <c r="G512" s="33"/>
      <c r="H512" s="34"/>
    </row>
    <row r="513" spans="1:8" s="2" customFormat="1" ht="16.9" customHeight="1">
      <c r="A513" s="33"/>
      <c r="B513" s="34"/>
      <c r="C513" s="228" t="s">
        <v>2364</v>
      </c>
      <c r="D513" s="229" t="s">
        <v>1</v>
      </c>
      <c r="E513" s="230" t="s">
        <v>1</v>
      </c>
      <c r="F513" s="231">
        <v>85</v>
      </c>
      <c r="G513" s="33"/>
      <c r="H513" s="34"/>
    </row>
    <row r="514" spans="1:8" s="2" customFormat="1" ht="16.9" customHeight="1">
      <c r="A514" s="33"/>
      <c r="B514" s="34"/>
      <c r="C514" s="232" t="s">
        <v>1</v>
      </c>
      <c r="D514" s="232" t="s">
        <v>2384</v>
      </c>
      <c r="E514" s="18" t="s">
        <v>1</v>
      </c>
      <c r="F514" s="233">
        <v>85</v>
      </c>
      <c r="G514" s="33"/>
      <c r="H514" s="34"/>
    </row>
    <row r="515" spans="1:8" s="2" customFormat="1" ht="16.9" customHeight="1">
      <c r="A515" s="33"/>
      <c r="B515" s="34"/>
      <c r="C515" s="232" t="s">
        <v>2364</v>
      </c>
      <c r="D515" s="232" t="s">
        <v>645</v>
      </c>
      <c r="E515" s="18" t="s">
        <v>1</v>
      </c>
      <c r="F515" s="233">
        <v>85</v>
      </c>
      <c r="G515" s="33"/>
      <c r="H515" s="34"/>
    </row>
    <row r="516" spans="1:8" s="2" customFormat="1" ht="16.9" customHeight="1">
      <c r="A516" s="33"/>
      <c r="B516" s="34"/>
      <c r="C516" s="234" t="s">
        <v>2759</v>
      </c>
      <c r="D516" s="33"/>
      <c r="E516" s="33"/>
      <c r="F516" s="33"/>
      <c r="G516" s="33"/>
      <c r="H516" s="34"/>
    </row>
    <row r="517" spans="1:8" s="2" customFormat="1" ht="16.9" customHeight="1">
      <c r="A517" s="33"/>
      <c r="B517" s="34"/>
      <c r="C517" s="232" t="s">
        <v>2381</v>
      </c>
      <c r="D517" s="232" t="s">
        <v>2382</v>
      </c>
      <c r="E517" s="18" t="s">
        <v>284</v>
      </c>
      <c r="F517" s="233">
        <v>170</v>
      </c>
      <c r="G517" s="33"/>
      <c r="H517" s="34"/>
    </row>
    <row r="518" spans="1:8" s="2" customFormat="1" ht="16.9" customHeight="1">
      <c r="A518" s="33"/>
      <c r="B518" s="34"/>
      <c r="C518" s="232" t="s">
        <v>2401</v>
      </c>
      <c r="D518" s="232" t="s">
        <v>2402</v>
      </c>
      <c r="E518" s="18" t="s">
        <v>284</v>
      </c>
      <c r="F518" s="233">
        <v>170</v>
      </c>
      <c r="G518" s="33"/>
      <c r="H518" s="34"/>
    </row>
    <row r="519" spans="1:8" s="2" customFormat="1" ht="16.9" customHeight="1">
      <c r="A519" s="33"/>
      <c r="B519" s="34"/>
      <c r="C519" s="232" t="s">
        <v>2405</v>
      </c>
      <c r="D519" s="232" t="s">
        <v>2406</v>
      </c>
      <c r="E519" s="18" t="s">
        <v>284</v>
      </c>
      <c r="F519" s="233">
        <v>170</v>
      </c>
      <c r="G519" s="33"/>
      <c r="H519" s="34"/>
    </row>
    <row r="520" spans="1:8" s="2" customFormat="1" ht="16.9" customHeight="1">
      <c r="A520" s="33"/>
      <c r="B520" s="34"/>
      <c r="C520" s="232" t="s">
        <v>2409</v>
      </c>
      <c r="D520" s="232" t="s">
        <v>2410</v>
      </c>
      <c r="E520" s="18" t="s">
        <v>284</v>
      </c>
      <c r="F520" s="233">
        <v>170</v>
      </c>
      <c r="G520" s="33"/>
      <c r="H520" s="34"/>
    </row>
    <row r="521" spans="1:8" s="2" customFormat="1" ht="16.9" customHeight="1">
      <c r="A521" s="33"/>
      <c r="B521" s="34"/>
      <c r="C521" s="232" t="s">
        <v>2413</v>
      </c>
      <c r="D521" s="232" t="s">
        <v>2414</v>
      </c>
      <c r="E521" s="18" t="s">
        <v>284</v>
      </c>
      <c r="F521" s="233">
        <v>85</v>
      </c>
      <c r="G521" s="33"/>
      <c r="H521" s="34"/>
    </row>
    <row r="522" spans="1:8" s="2" customFormat="1" ht="16.9" customHeight="1">
      <c r="A522" s="33"/>
      <c r="B522" s="34"/>
      <c r="C522" s="228" t="s">
        <v>2365</v>
      </c>
      <c r="D522" s="229" t="s">
        <v>1</v>
      </c>
      <c r="E522" s="230" t="s">
        <v>1</v>
      </c>
      <c r="F522" s="231">
        <v>40</v>
      </c>
      <c r="G522" s="33"/>
      <c r="H522" s="34"/>
    </row>
    <row r="523" spans="1:8" s="2" customFormat="1" ht="16.9" customHeight="1">
      <c r="A523" s="33"/>
      <c r="B523" s="34"/>
      <c r="C523" s="232" t="s">
        <v>1</v>
      </c>
      <c r="D523" s="232" t="s">
        <v>2423</v>
      </c>
      <c r="E523" s="18" t="s">
        <v>1</v>
      </c>
      <c r="F523" s="233">
        <v>0</v>
      </c>
      <c r="G523" s="33"/>
      <c r="H523" s="34"/>
    </row>
    <row r="524" spans="1:8" s="2" customFormat="1" ht="16.9" customHeight="1">
      <c r="A524" s="33"/>
      <c r="B524" s="34"/>
      <c r="C524" s="232" t="s">
        <v>1</v>
      </c>
      <c r="D524" s="232" t="s">
        <v>2424</v>
      </c>
      <c r="E524" s="18" t="s">
        <v>1</v>
      </c>
      <c r="F524" s="233">
        <v>40</v>
      </c>
      <c r="G524" s="33"/>
      <c r="H524" s="34"/>
    </row>
    <row r="525" spans="1:8" s="2" customFormat="1" ht="16.9" customHeight="1">
      <c r="A525" s="33"/>
      <c r="B525" s="34"/>
      <c r="C525" s="232" t="s">
        <v>2365</v>
      </c>
      <c r="D525" s="232" t="s">
        <v>645</v>
      </c>
      <c r="E525" s="18" t="s">
        <v>1</v>
      </c>
      <c r="F525" s="233">
        <v>40</v>
      </c>
      <c r="G525" s="33"/>
      <c r="H525" s="34"/>
    </row>
    <row r="526" spans="1:8" s="2" customFormat="1" ht="16.9" customHeight="1">
      <c r="A526" s="33"/>
      <c r="B526" s="34"/>
      <c r="C526" s="234" t="s">
        <v>2759</v>
      </c>
      <c r="D526" s="33"/>
      <c r="E526" s="33"/>
      <c r="F526" s="33"/>
      <c r="G526" s="33"/>
      <c r="H526" s="34"/>
    </row>
    <row r="527" spans="1:8" s="2" customFormat="1" ht="16.9" customHeight="1">
      <c r="A527" s="33"/>
      <c r="B527" s="34"/>
      <c r="C527" s="232" t="s">
        <v>2419</v>
      </c>
      <c r="D527" s="232" t="s">
        <v>2420</v>
      </c>
      <c r="E527" s="18" t="s">
        <v>284</v>
      </c>
      <c r="F527" s="233">
        <v>40</v>
      </c>
      <c r="G527" s="33"/>
      <c r="H527" s="34"/>
    </row>
    <row r="528" spans="1:8" s="2" customFormat="1" ht="16.9" customHeight="1">
      <c r="A528" s="33"/>
      <c r="B528" s="34"/>
      <c r="C528" s="232" t="s">
        <v>1954</v>
      </c>
      <c r="D528" s="232" t="s">
        <v>1955</v>
      </c>
      <c r="E528" s="18" t="s">
        <v>284</v>
      </c>
      <c r="F528" s="233">
        <v>40</v>
      </c>
      <c r="G528" s="33"/>
      <c r="H528" s="34"/>
    </row>
    <row r="529" spans="1:8" s="2" customFormat="1" ht="16.9" customHeight="1">
      <c r="A529" s="33"/>
      <c r="B529" s="34"/>
      <c r="C529" s="232" t="s">
        <v>1947</v>
      </c>
      <c r="D529" s="232" t="s">
        <v>1948</v>
      </c>
      <c r="E529" s="18" t="s">
        <v>284</v>
      </c>
      <c r="F529" s="233">
        <v>20</v>
      </c>
      <c r="G529" s="33"/>
      <c r="H529" s="34"/>
    </row>
    <row r="530" spans="1:8" s="2" customFormat="1" ht="16.9" customHeight="1">
      <c r="A530" s="33"/>
      <c r="B530" s="34"/>
      <c r="C530" s="232" t="s">
        <v>2434</v>
      </c>
      <c r="D530" s="232" t="s">
        <v>2435</v>
      </c>
      <c r="E530" s="18" t="s">
        <v>284</v>
      </c>
      <c r="F530" s="233">
        <v>20</v>
      </c>
      <c r="G530" s="33"/>
      <c r="H530" s="34"/>
    </row>
    <row r="531" spans="1:8" s="2" customFormat="1" ht="16.9" customHeight="1">
      <c r="A531" s="33"/>
      <c r="B531" s="34"/>
      <c r="C531" s="232" t="s">
        <v>2439</v>
      </c>
      <c r="D531" s="232" t="s">
        <v>2440</v>
      </c>
      <c r="E531" s="18" t="s">
        <v>284</v>
      </c>
      <c r="F531" s="233">
        <v>20</v>
      </c>
      <c r="G531" s="33"/>
      <c r="H531" s="34"/>
    </row>
    <row r="532" spans="1:8" s="2" customFormat="1" ht="16.9" customHeight="1">
      <c r="A532" s="33"/>
      <c r="B532" s="34"/>
      <c r="C532" s="232" t="s">
        <v>2443</v>
      </c>
      <c r="D532" s="232" t="s">
        <v>2444</v>
      </c>
      <c r="E532" s="18" t="s">
        <v>284</v>
      </c>
      <c r="F532" s="233">
        <v>20</v>
      </c>
      <c r="G532" s="33"/>
      <c r="H532" s="34"/>
    </row>
    <row r="533" spans="1:8" s="2" customFormat="1" ht="16.9" customHeight="1">
      <c r="A533" s="33"/>
      <c r="B533" s="34"/>
      <c r="C533" s="232" t="s">
        <v>2427</v>
      </c>
      <c r="D533" s="232" t="s">
        <v>2428</v>
      </c>
      <c r="E533" s="18" t="s">
        <v>284</v>
      </c>
      <c r="F533" s="233">
        <v>40</v>
      </c>
      <c r="G533" s="33"/>
      <c r="H533" s="34"/>
    </row>
    <row r="534" spans="1:8" s="2" customFormat="1" ht="16.9" customHeight="1">
      <c r="A534" s="33"/>
      <c r="B534" s="34"/>
      <c r="C534" s="232" t="s">
        <v>2393</v>
      </c>
      <c r="D534" s="232" t="s">
        <v>2394</v>
      </c>
      <c r="E534" s="18" t="s">
        <v>284</v>
      </c>
      <c r="F534" s="233">
        <v>40</v>
      </c>
      <c r="G534" s="33"/>
      <c r="H534" s="34"/>
    </row>
    <row r="535" spans="1:8" s="2" customFormat="1" ht="16.9" customHeight="1">
      <c r="A535" s="33"/>
      <c r="B535" s="34"/>
      <c r="C535" s="232" t="s">
        <v>2397</v>
      </c>
      <c r="D535" s="232" t="s">
        <v>2398</v>
      </c>
      <c r="E535" s="18" t="s">
        <v>284</v>
      </c>
      <c r="F535" s="233">
        <v>40</v>
      </c>
      <c r="G535" s="33"/>
      <c r="H535" s="34"/>
    </row>
    <row r="536" spans="1:8" s="2" customFormat="1" ht="16.9" customHeight="1">
      <c r="A536" s="33"/>
      <c r="B536" s="34"/>
      <c r="C536" s="232" t="s">
        <v>2448</v>
      </c>
      <c r="D536" s="232" t="s">
        <v>2449</v>
      </c>
      <c r="E536" s="18" t="s">
        <v>284</v>
      </c>
      <c r="F536" s="233">
        <v>40</v>
      </c>
      <c r="G536" s="33"/>
      <c r="H536" s="34"/>
    </row>
    <row r="537" spans="1:8" s="2" customFormat="1" ht="16.9" customHeight="1">
      <c r="A537" s="33"/>
      <c r="B537" s="34"/>
      <c r="C537" s="232" t="s">
        <v>2405</v>
      </c>
      <c r="D537" s="232" t="s">
        <v>2406</v>
      </c>
      <c r="E537" s="18" t="s">
        <v>284</v>
      </c>
      <c r="F537" s="233">
        <v>40</v>
      </c>
      <c r="G537" s="33"/>
      <c r="H537" s="34"/>
    </row>
    <row r="538" spans="1:8" s="2" customFormat="1" ht="16.9" customHeight="1">
      <c r="A538" s="33"/>
      <c r="B538" s="34"/>
      <c r="C538" s="232" t="s">
        <v>2409</v>
      </c>
      <c r="D538" s="232" t="s">
        <v>2410</v>
      </c>
      <c r="E538" s="18" t="s">
        <v>284</v>
      </c>
      <c r="F538" s="233">
        <v>40</v>
      </c>
      <c r="G538" s="33"/>
      <c r="H538" s="34"/>
    </row>
    <row r="539" spans="1:8" s="2" customFormat="1" ht="16.9" customHeight="1">
      <c r="A539" s="33"/>
      <c r="B539" s="34"/>
      <c r="C539" s="232" t="s">
        <v>2467</v>
      </c>
      <c r="D539" s="232" t="s">
        <v>2468</v>
      </c>
      <c r="E539" s="18" t="s">
        <v>284</v>
      </c>
      <c r="F539" s="233">
        <v>40</v>
      </c>
      <c r="G539" s="33"/>
      <c r="H539" s="34"/>
    </row>
    <row r="540" spans="1:8" s="2" customFormat="1" ht="16.9" customHeight="1">
      <c r="A540" s="33"/>
      <c r="B540" s="34"/>
      <c r="C540" s="232" t="s">
        <v>2470</v>
      </c>
      <c r="D540" s="232" t="s">
        <v>2471</v>
      </c>
      <c r="E540" s="18" t="s">
        <v>284</v>
      </c>
      <c r="F540" s="233">
        <v>40</v>
      </c>
      <c r="G540" s="33"/>
      <c r="H540" s="34"/>
    </row>
    <row r="541" spans="1:8" s="2" customFormat="1" ht="16.9" customHeight="1">
      <c r="A541" s="33"/>
      <c r="B541" s="34"/>
      <c r="C541" s="232" t="s">
        <v>2474</v>
      </c>
      <c r="D541" s="232" t="s">
        <v>2475</v>
      </c>
      <c r="E541" s="18" t="s">
        <v>284</v>
      </c>
      <c r="F541" s="233">
        <v>40</v>
      </c>
      <c r="G541" s="33"/>
      <c r="H541" s="34"/>
    </row>
    <row r="542" spans="1:8" s="2" customFormat="1" ht="16.9" customHeight="1">
      <c r="A542" s="33"/>
      <c r="B542" s="34"/>
      <c r="C542" s="232" t="s">
        <v>2456</v>
      </c>
      <c r="D542" s="232" t="s">
        <v>2457</v>
      </c>
      <c r="E542" s="18" t="s">
        <v>284</v>
      </c>
      <c r="F542" s="233">
        <v>40</v>
      </c>
      <c r="G542" s="33"/>
      <c r="H542" s="34"/>
    </row>
    <row r="543" spans="1:8" s="2" customFormat="1" ht="16.9" customHeight="1">
      <c r="A543" s="33"/>
      <c r="B543" s="34"/>
      <c r="C543" s="232" t="s">
        <v>2459</v>
      </c>
      <c r="D543" s="232" t="s">
        <v>2460</v>
      </c>
      <c r="E543" s="18" t="s">
        <v>284</v>
      </c>
      <c r="F543" s="233">
        <v>40</v>
      </c>
      <c r="G543" s="33"/>
      <c r="H543" s="34"/>
    </row>
    <row r="544" spans="1:8" s="2" customFormat="1" ht="16.9" customHeight="1">
      <c r="A544" s="33"/>
      <c r="B544" s="34"/>
      <c r="C544" s="232" t="s">
        <v>2463</v>
      </c>
      <c r="D544" s="232" t="s">
        <v>2464</v>
      </c>
      <c r="E544" s="18" t="s">
        <v>284</v>
      </c>
      <c r="F544" s="233">
        <v>40</v>
      </c>
      <c r="G544" s="33"/>
      <c r="H544" s="34"/>
    </row>
    <row r="545" spans="1:8" s="2" customFormat="1" ht="16.9" customHeight="1">
      <c r="A545" s="33"/>
      <c r="B545" s="34"/>
      <c r="C545" s="232" t="s">
        <v>2478</v>
      </c>
      <c r="D545" s="232" t="s">
        <v>2479</v>
      </c>
      <c r="E545" s="18" t="s">
        <v>284</v>
      </c>
      <c r="F545" s="233">
        <v>40</v>
      </c>
      <c r="G545" s="33"/>
      <c r="H545" s="34"/>
    </row>
    <row r="546" spans="1:8" s="2" customFormat="1" ht="16.9" customHeight="1">
      <c r="A546" s="33"/>
      <c r="B546" s="34"/>
      <c r="C546" s="232" t="s">
        <v>2481</v>
      </c>
      <c r="D546" s="232" t="s">
        <v>2482</v>
      </c>
      <c r="E546" s="18" t="s">
        <v>284</v>
      </c>
      <c r="F546" s="233">
        <v>40</v>
      </c>
      <c r="G546" s="33"/>
      <c r="H546" s="34"/>
    </row>
    <row r="547" spans="1:8" s="2" customFormat="1" ht="16.9" customHeight="1">
      <c r="A547" s="33"/>
      <c r="B547" s="34"/>
      <c r="C547" s="232" t="s">
        <v>2485</v>
      </c>
      <c r="D547" s="232" t="s">
        <v>2486</v>
      </c>
      <c r="E547" s="18" t="s">
        <v>284</v>
      </c>
      <c r="F547" s="233">
        <v>40</v>
      </c>
      <c r="G547" s="33"/>
      <c r="H547" s="34"/>
    </row>
    <row r="548" spans="1:8" s="2" customFormat="1" ht="16.9" customHeight="1">
      <c r="A548" s="33"/>
      <c r="B548" s="34"/>
      <c r="C548" s="228" t="s">
        <v>2366</v>
      </c>
      <c r="D548" s="229" t="s">
        <v>1</v>
      </c>
      <c r="E548" s="230" t="s">
        <v>1</v>
      </c>
      <c r="F548" s="231">
        <v>30</v>
      </c>
      <c r="G548" s="33"/>
      <c r="H548" s="34"/>
    </row>
    <row r="549" spans="1:8" s="2" customFormat="1" ht="16.9" customHeight="1">
      <c r="A549" s="33"/>
      <c r="B549" s="34"/>
      <c r="C549" s="232" t="s">
        <v>1</v>
      </c>
      <c r="D549" s="232" t="s">
        <v>2492</v>
      </c>
      <c r="E549" s="18" t="s">
        <v>1</v>
      </c>
      <c r="F549" s="233">
        <v>0</v>
      </c>
      <c r="G549" s="33"/>
      <c r="H549" s="34"/>
    </row>
    <row r="550" spans="1:8" s="2" customFormat="1" ht="16.9" customHeight="1">
      <c r="A550" s="33"/>
      <c r="B550" s="34"/>
      <c r="C550" s="232" t="s">
        <v>1</v>
      </c>
      <c r="D550" s="232" t="s">
        <v>2493</v>
      </c>
      <c r="E550" s="18" t="s">
        <v>1</v>
      </c>
      <c r="F550" s="233">
        <v>30</v>
      </c>
      <c r="G550" s="33"/>
      <c r="H550" s="34"/>
    </row>
    <row r="551" spans="1:8" s="2" customFormat="1" ht="16.9" customHeight="1">
      <c r="A551" s="33"/>
      <c r="B551" s="34"/>
      <c r="C551" s="232" t="s">
        <v>2366</v>
      </c>
      <c r="D551" s="232" t="s">
        <v>645</v>
      </c>
      <c r="E551" s="18" t="s">
        <v>1</v>
      </c>
      <c r="F551" s="233">
        <v>30</v>
      </c>
      <c r="G551" s="33"/>
      <c r="H551" s="34"/>
    </row>
    <row r="552" spans="1:8" s="2" customFormat="1" ht="16.9" customHeight="1">
      <c r="A552" s="33"/>
      <c r="B552" s="34"/>
      <c r="C552" s="234" t="s">
        <v>2759</v>
      </c>
      <c r="D552" s="33"/>
      <c r="E552" s="33"/>
      <c r="F552" s="33"/>
      <c r="G552" s="33"/>
      <c r="H552" s="34"/>
    </row>
    <row r="553" spans="1:8" s="2" customFormat="1" ht="16.9" customHeight="1">
      <c r="A553" s="33"/>
      <c r="B553" s="34"/>
      <c r="C553" s="232" t="s">
        <v>2419</v>
      </c>
      <c r="D553" s="232" t="s">
        <v>2420</v>
      </c>
      <c r="E553" s="18" t="s">
        <v>284</v>
      </c>
      <c r="F553" s="233">
        <v>30</v>
      </c>
      <c r="G553" s="33"/>
      <c r="H553" s="34"/>
    </row>
    <row r="554" spans="1:8" s="2" customFormat="1" ht="16.9" customHeight="1">
      <c r="A554" s="33"/>
      <c r="B554" s="34"/>
      <c r="C554" s="232" t="s">
        <v>2113</v>
      </c>
      <c r="D554" s="232" t="s">
        <v>2114</v>
      </c>
      <c r="E554" s="18" t="s">
        <v>284</v>
      </c>
      <c r="F554" s="233">
        <v>4.5</v>
      </c>
      <c r="G554" s="33"/>
      <c r="H554" s="34"/>
    </row>
    <row r="555" spans="1:8" s="2" customFormat="1" ht="16.9" customHeight="1">
      <c r="A555" s="33"/>
      <c r="B555" s="34"/>
      <c r="C555" s="232" t="s">
        <v>2108</v>
      </c>
      <c r="D555" s="232" t="s">
        <v>2109</v>
      </c>
      <c r="E555" s="18" t="s">
        <v>284</v>
      </c>
      <c r="F555" s="233">
        <v>4.5</v>
      </c>
      <c r="G555" s="33"/>
      <c r="H555" s="34"/>
    </row>
    <row r="556" spans="1:8" s="2" customFormat="1" ht="16.9" customHeight="1">
      <c r="A556" s="33"/>
      <c r="B556" s="34"/>
      <c r="C556" s="232" t="s">
        <v>2118</v>
      </c>
      <c r="D556" s="232" t="s">
        <v>2119</v>
      </c>
      <c r="E556" s="18" t="s">
        <v>284</v>
      </c>
      <c r="F556" s="233">
        <v>4.5</v>
      </c>
      <c r="G556" s="33"/>
      <c r="H556" s="34"/>
    </row>
    <row r="557" spans="1:8" s="2" customFormat="1" ht="16.9" customHeight="1">
      <c r="A557" s="33"/>
      <c r="B557" s="34"/>
      <c r="C557" s="232" t="s">
        <v>1954</v>
      </c>
      <c r="D557" s="232" t="s">
        <v>1955</v>
      </c>
      <c r="E557" s="18" t="s">
        <v>284</v>
      </c>
      <c r="F557" s="233">
        <v>30</v>
      </c>
      <c r="G557" s="33"/>
      <c r="H557" s="34"/>
    </row>
    <row r="558" spans="1:8" s="2" customFormat="1" ht="16.9" customHeight="1">
      <c r="A558" s="33"/>
      <c r="B558" s="34"/>
      <c r="C558" s="232" t="s">
        <v>1947</v>
      </c>
      <c r="D558" s="232" t="s">
        <v>1948</v>
      </c>
      <c r="E558" s="18" t="s">
        <v>284</v>
      </c>
      <c r="F558" s="233">
        <v>15</v>
      </c>
      <c r="G558" s="33"/>
      <c r="H558" s="34"/>
    </row>
    <row r="559" spans="1:8" s="2" customFormat="1" ht="16.9" customHeight="1">
      <c r="A559" s="33"/>
      <c r="B559" s="34"/>
      <c r="C559" s="232" t="s">
        <v>2103</v>
      </c>
      <c r="D559" s="232" t="s">
        <v>2508</v>
      </c>
      <c r="E559" s="18" t="s">
        <v>284</v>
      </c>
      <c r="F559" s="233">
        <v>4.5</v>
      </c>
      <c r="G559" s="33"/>
      <c r="H559" s="34"/>
    </row>
    <row r="560" spans="1:8" s="2" customFormat="1" ht="16.9" customHeight="1">
      <c r="A560" s="33"/>
      <c r="B560" s="34"/>
      <c r="C560" s="232" t="s">
        <v>2434</v>
      </c>
      <c r="D560" s="232" t="s">
        <v>2435</v>
      </c>
      <c r="E560" s="18" t="s">
        <v>284</v>
      </c>
      <c r="F560" s="233">
        <v>15</v>
      </c>
      <c r="G560" s="33"/>
      <c r="H560" s="34"/>
    </row>
    <row r="561" spans="1:8" s="2" customFormat="1" ht="16.9" customHeight="1">
      <c r="A561" s="33"/>
      <c r="B561" s="34"/>
      <c r="C561" s="232" t="s">
        <v>2439</v>
      </c>
      <c r="D561" s="232" t="s">
        <v>2440</v>
      </c>
      <c r="E561" s="18" t="s">
        <v>284</v>
      </c>
      <c r="F561" s="233">
        <v>15</v>
      </c>
      <c r="G561" s="33"/>
      <c r="H561" s="34"/>
    </row>
    <row r="562" spans="1:8" s="2" customFormat="1" ht="16.9" customHeight="1">
      <c r="A562" s="33"/>
      <c r="B562" s="34"/>
      <c r="C562" s="232" t="s">
        <v>2443</v>
      </c>
      <c r="D562" s="232" t="s">
        <v>2444</v>
      </c>
      <c r="E562" s="18" t="s">
        <v>284</v>
      </c>
      <c r="F562" s="233">
        <v>15</v>
      </c>
      <c r="G562" s="33"/>
      <c r="H562" s="34"/>
    </row>
    <row r="563" spans="1:8" s="2" customFormat="1" ht="16.9" customHeight="1">
      <c r="A563" s="33"/>
      <c r="B563" s="34"/>
      <c r="C563" s="232" t="s">
        <v>2427</v>
      </c>
      <c r="D563" s="232" t="s">
        <v>2428</v>
      </c>
      <c r="E563" s="18" t="s">
        <v>284</v>
      </c>
      <c r="F563" s="233">
        <v>30</v>
      </c>
      <c r="G563" s="33"/>
      <c r="H563" s="34"/>
    </row>
    <row r="564" spans="1:8" s="2" customFormat="1" ht="16.9" customHeight="1">
      <c r="A564" s="33"/>
      <c r="B564" s="34"/>
      <c r="C564" s="232" t="s">
        <v>2393</v>
      </c>
      <c r="D564" s="232" t="s">
        <v>2394</v>
      </c>
      <c r="E564" s="18" t="s">
        <v>284</v>
      </c>
      <c r="F564" s="233">
        <v>30</v>
      </c>
      <c r="G564" s="33"/>
      <c r="H564" s="34"/>
    </row>
    <row r="565" spans="1:8" s="2" customFormat="1" ht="16.9" customHeight="1">
      <c r="A565" s="33"/>
      <c r="B565" s="34"/>
      <c r="C565" s="232" t="s">
        <v>2397</v>
      </c>
      <c r="D565" s="232" t="s">
        <v>2398</v>
      </c>
      <c r="E565" s="18" t="s">
        <v>284</v>
      </c>
      <c r="F565" s="233">
        <v>30</v>
      </c>
      <c r="G565" s="33"/>
      <c r="H565" s="34"/>
    </row>
    <row r="566" spans="1:8" s="2" customFormat="1" ht="16.9" customHeight="1">
      <c r="A566" s="33"/>
      <c r="B566" s="34"/>
      <c r="C566" s="232" t="s">
        <v>2448</v>
      </c>
      <c r="D566" s="232" t="s">
        <v>2449</v>
      </c>
      <c r="E566" s="18" t="s">
        <v>284</v>
      </c>
      <c r="F566" s="233">
        <v>30</v>
      </c>
      <c r="G566" s="33"/>
      <c r="H566" s="34"/>
    </row>
    <row r="567" spans="1:8" s="2" customFormat="1" ht="16.9" customHeight="1">
      <c r="A567" s="33"/>
      <c r="B567" s="34"/>
      <c r="C567" s="232" t="s">
        <v>2405</v>
      </c>
      <c r="D567" s="232" t="s">
        <v>2406</v>
      </c>
      <c r="E567" s="18" t="s">
        <v>284</v>
      </c>
      <c r="F567" s="233">
        <v>30</v>
      </c>
      <c r="G567" s="33"/>
      <c r="H567" s="34"/>
    </row>
    <row r="568" spans="1:8" s="2" customFormat="1" ht="16.9" customHeight="1">
      <c r="A568" s="33"/>
      <c r="B568" s="34"/>
      <c r="C568" s="232" t="s">
        <v>2409</v>
      </c>
      <c r="D568" s="232" t="s">
        <v>2410</v>
      </c>
      <c r="E568" s="18" t="s">
        <v>284</v>
      </c>
      <c r="F568" s="233">
        <v>30</v>
      </c>
      <c r="G568" s="33"/>
      <c r="H568" s="34"/>
    </row>
    <row r="569" spans="1:8" s="2" customFormat="1" ht="16.9" customHeight="1">
      <c r="A569" s="33"/>
      <c r="B569" s="34"/>
      <c r="C569" s="232" t="s">
        <v>2467</v>
      </c>
      <c r="D569" s="232" t="s">
        <v>2468</v>
      </c>
      <c r="E569" s="18" t="s">
        <v>284</v>
      </c>
      <c r="F569" s="233">
        <v>30</v>
      </c>
      <c r="G569" s="33"/>
      <c r="H569" s="34"/>
    </row>
    <row r="570" spans="1:8" s="2" customFormat="1" ht="16.9" customHeight="1">
      <c r="A570" s="33"/>
      <c r="B570" s="34"/>
      <c r="C570" s="232" t="s">
        <v>2518</v>
      </c>
      <c r="D570" s="232" t="s">
        <v>2519</v>
      </c>
      <c r="E570" s="18" t="s">
        <v>284</v>
      </c>
      <c r="F570" s="233">
        <v>30</v>
      </c>
      <c r="G570" s="33"/>
      <c r="H570" s="34"/>
    </row>
    <row r="571" spans="1:8" s="2" customFormat="1" ht="16.9" customHeight="1">
      <c r="A571" s="33"/>
      <c r="B571" s="34"/>
      <c r="C571" s="232" t="s">
        <v>2470</v>
      </c>
      <c r="D571" s="232" t="s">
        <v>2471</v>
      </c>
      <c r="E571" s="18" t="s">
        <v>284</v>
      </c>
      <c r="F571" s="233">
        <v>30</v>
      </c>
      <c r="G571" s="33"/>
      <c r="H571" s="34"/>
    </row>
    <row r="572" spans="1:8" s="2" customFormat="1" ht="16.9" customHeight="1">
      <c r="A572" s="33"/>
      <c r="B572" s="34"/>
      <c r="C572" s="232" t="s">
        <v>2470</v>
      </c>
      <c r="D572" s="232" t="s">
        <v>2471</v>
      </c>
      <c r="E572" s="18" t="s">
        <v>284</v>
      </c>
      <c r="F572" s="233">
        <v>30</v>
      </c>
      <c r="G572" s="33"/>
      <c r="H572" s="34"/>
    </row>
    <row r="573" spans="1:8" s="2" customFormat="1" ht="16.9" customHeight="1">
      <c r="A573" s="33"/>
      <c r="B573" s="34"/>
      <c r="C573" s="232" t="s">
        <v>2474</v>
      </c>
      <c r="D573" s="232" t="s">
        <v>2475</v>
      </c>
      <c r="E573" s="18" t="s">
        <v>284</v>
      </c>
      <c r="F573" s="233">
        <v>30</v>
      </c>
      <c r="G573" s="33"/>
      <c r="H573" s="34"/>
    </row>
    <row r="574" spans="1:8" s="2" customFormat="1" ht="16.9" customHeight="1">
      <c r="A574" s="33"/>
      <c r="B574" s="34"/>
      <c r="C574" s="232" t="s">
        <v>2474</v>
      </c>
      <c r="D574" s="232" t="s">
        <v>2475</v>
      </c>
      <c r="E574" s="18" t="s">
        <v>284</v>
      </c>
      <c r="F574" s="233">
        <v>30</v>
      </c>
      <c r="G574" s="33"/>
      <c r="H574" s="34"/>
    </row>
    <row r="575" spans="1:8" s="2" customFormat="1" ht="16.9" customHeight="1">
      <c r="A575" s="33"/>
      <c r="B575" s="34"/>
      <c r="C575" s="232" t="s">
        <v>2456</v>
      </c>
      <c r="D575" s="232" t="s">
        <v>2457</v>
      </c>
      <c r="E575" s="18" t="s">
        <v>284</v>
      </c>
      <c r="F575" s="233">
        <v>30</v>
      </c>
      <c r="G575" s="33"/>
      <c r="H575" s="34"/>
    </row>
    <row r="576" spans="1:8" s="2" customFormat="1" ht="16.9" customHeight="1">
      <c r="A576" s="33"/>
      <c r="B576" s="34"/>
      <c r="C576" s="232" t="s">
        <v>2459</v>
      </c>
      <c r="D576" s="232" t="s">
        <v>2460</v>
      </c>
      <c r="E576" s="18" t="s">
        <v>284</v>
      </c>
      <c r="F576" s="233">
        <v>30</v>
      </c>
      <c r="G576" s="33"/>
      <c r="H576" s="34"/>
    </row>
    <row r="577" spans="1:8" s="2" customFormat="1" ht="16.9" customHeight="1">
      <c r="A577" s="33"/>
      <c r="B577" s="34"/>
      <c r="C577" s="232" t="s">
        <v>2463</v>
      </c>
      <c r="D577" s="232" t="s">
        <v>2464</v>
      </c>
      <c r="E577" s="18" t="s">
        <v>284</v>
      </c>
      <c r="F577" s="233">
        <v>30</v>
      </c>
      <c r="G577" s="33"/>
      <c r="H577" s="34"/>
    </row>
    <row r="578" spans="1:8" s="2" customFormat="1" ht="16.9" customHeight="1">
      <c r="A578" s="33"/>
      <c r="B578" s="34"/>
      <c r="C578" s="232" t="s">
        <v>2478</v>
      </c>
      <c r="D578" s="232" t="s">
        <v>2479</v>
      </c>
      <c r="E578" s="18" t="s">
        <v>284</v>
      </c>
      <c r="F578" s="233">
        <v>30</v>
      </c>
      <c r="G578" s="33"/>
      <c r="H578" s="34"/>
    </row>
    <row r="579" spans="1:8" s="2" customFormat="1" ht="16.9" customHeight="1">
      <c r="A579" s="33"/>
      <c r="B579" s="34"/>
      <c r="C579" s="232" t="s">
        <v>2481</v>
      </c>
      <c r="D579" s="232" t="s">
        <v>2482</v>
      </c>
      <c r="E579" s="18" t="s">
        <v>284</v>
      </c>
      <c r="F579" s="233">
        <v>30</v>
      </c>
      <c r="G579" s="33"/>
      <c r="H579" s="34"/>
    </row>
    <row r="580" spans="1:8" s="2" customFormat="1" ht="16.9" customHeight="1">
      <c r="A580" s="33"/>
      <c r="B580" s="34"/>
      <c r="C580" s="232" t="s">
        <v>2485</v>
      </c>
      <c r="D580" s="232" t="s">
        <v>2486</v>
      </c>
      <c r="E580" s="18" t="s">
        <v>284</v>
      </c>
      <c r="F580" s="233">
        <v>30</v>
      </c>
      <c r="G580" s="33"/>
      <c r="H580" s="34"/>
    </row>
    <row r="581" spans="1:8" s="2" customFormat="1" ht="16.9" customHeight="1">
      <c r="A581" s="33"/>
      <c r="B581" s="34"/>
      <c r="C581" s="228" t="s">
        <v>2367</v>
      </c>
      <c r="D581" s="229" t="s">
        <v>1</v>
      </c>
      <c r="E581" s="230" t="s">
        <v>1</v>
      </c>
      <c r="F581" s="231">
        <v>390</v>
      </c>
      <c r="G581" s="33"/>
      <c r="H581" s="34"/>
    </row>
    <row r="582" spans="1:8" s="2" customFormat="1" ht="16.9" customHeight="1">
      <c r="A582" s="33"/>
      <c r="B582" s="34"/>
      <c r="C582" s="232" t="s">
        <v>1</v>
      </c>
      <c r="D582" s="232" t="s">
        <v>2535</v>
      </c>
      <c r="E582" s="18" t="s">
        <v>1</v>
      </c>
      <c r="F582" s="233">
        <v>0</v>
      </c>
      <c r="G582" s="33"/>
      <c r="H582" s="34"/>
    </row>
    <row r="583" spans="1:8" s="2" customFormat="1" ht="16.9" customHeight="1">
      <c r="A583" s="33"/>
      <c r="B583" s="34"/>
      <c r="C583" s="232" t="s">
        <v>1</v>
      </c>
      <c r="D583" s="232" t="s">
        <v>2536</v>
      </c>
      <c r="E583" s="18" t="s">
        <v>1</v>
      </c>
      <c r="F583" s="233">
        <v>390</v>
      </c>
      <c r="G583" s="33"/>
      <c r="H583" s="34"/>
    </row>
    <row r="584" spans="1:8" s="2" customFormat="1" ht="16.9" customHeight="1">
      <c r="A584" s="33"/>
      <c r="B584" s="34"/>
      <c r="C584" s="232" t="s">
        <v>2367</v>
      </c>
      <c r="D584" s="232" t="s">
        <v>645</v>
      </c>
      <c r="E584" s="18" t="s">
        <v>1</v>
      </c>
      <c r="F584" s="233">
        <v>390</v>
      </c>
      <c r="G584" s="33"/>
      <c r="H584" s="34"/>
    </row>
    <row r="585" spans="1:8" s="2" customFormat="1" ht="16.9" customHeight="1">
      <c r="A585" s="33"/>
      <c r="B585" s="34"/>
      <c r="C585" s="234" t="s">
        <v>2759</v>
      </c>
      <c r="D585" s="33"/>
      <c r="E585" s="33"/>
      <c r="F585" s="33"/>
      <c r="G585" s="33"/>
      <c r="H585" s="34"/>
    </row>
    <row r="586" spans="1:8" s="2" customFormat="1" ht="16.9" customHeight="1">
      <c r="A586" s="33"/>
      <c r="B586" s="34"/>
      <c r="C586" s="232" t="s">
        <v>2531</v>
      </c>
      <c r="D586" s="232" t="s">
        <v>2532</v>
      </c>
      <c r="E586" s="18" t="s">
        <v>284</v>
      </c>
      <c r="F586" s="233">
        <v>390</v>
      </c>
      <c r="G586" s="33"/>
      <c r="H586" s="34"/>
    </row>
    <row r="587" spans="1:8" s="2" customFormat="1" ht="16.9" customHeight="1">
      <c r="A587" s="33"/>
      <c r="B587" s="34"/>
      <c r="C587" s="232" t="s">
        <v>2571</v>
      </c>
      <c r="D587" s="232" t="s">
        <v>2572</v>
      </c>
      <c r="E587" s="18" t="s">
        <v>284</v>
      </c>
      <c r="F587" s="233">
        <v>780</v>
      </c>
      <c r="G587" s="33"/>
      <c r="H587" s="34"/>
    </row>
    <row r="588" spans="1:8" s="2" customFormat="1" ht="16.9" customHeight="1">
      <c r="A588" s="33"/>
      <c r="B588" s="34"/>
      <c r="C588" s="232" t="s">
        <v>2113</v>
      </c>
      <c r="D588" s="232" t="s">
        <v>2114</v>
      </c>
      <c r="E588" s="18" t="s">
        <v>284</v>
      </c>
      <c r="F588" s="233">
        <v>58.5</v>
      </c>
      <c r="G588" s="33"/>
      <c r="H588" s="34"/>
    </row>
    <row r="589" spans="1:8" s="2" customFormat="1" ht="16.9" customHeight="1">
      <c r="A589" s="33"/>
      <c r="B589" s="34"/>
      <c r="C589" s="232" t="s">
        <v>2108</v>
      </c>
      <c r="D589" s="232" t="s">
        <v>2109</v>
      </c>
      <c r="E589" s="18" t="s">
        <v>284</v>
      </c>
      <c r="F589" s="233">
        <v>58.5</v>
      </c>
      <c r="G589" s="33"/>
      <c r="H589" s="34"/>
    </row>
    <row r="590" spans="1:8" s="2" customFormat="1" ht="16.9" customHeight="1">
      <c r="A590" s="33"/>
      <c r="B590" s="34"/>
      <c r="C590" s="232" t="s">
        <v>2118</v>
      </c>
      <c r="D590" s="232" t="s">
        <v>2119</v>
      </c>
      <c r="E590" s="18" t="s">
        <v>284</v>
      </c>
      <c r="F590" s="233">
        <v>58.5</v>
      </c>
      <c r="G590" s="33"/>
      <c r="H590" s="34"/>
    </row>
    <row r="591" spans="1:8" s="2" customFormat="1" ht="16.9" customHeight="1">
      <c r="A591" s="33"/>
      <c r="B591" s="34"/>
      <c r="C591" s="232" t="s">
        <v>1954</v>
      </c>
      <c r="D591" s="232" t="s">
        <v>1955</v>
      </c>
      <c r="E591" s="18" t="s">
        <v>284</v>
      </c>
      <c r="F591" s="233">
        <v>390</v>
      </c>
      <c r="G591" s="33"/>
      <c r="H591" s="34"/>
    </row>
    <row r="592" spans="1:8" s="2" customFormat="1" ht="16.9" customHeight="1">
      <c r="A592" s="33"/>
      <c r="B592" s="34"/>
      <c r="C592" s="232" t="s">
        <v>1947</v>
      </c>
      <c r="D592" s="232" t="s">
        <v>1948</v>
      </c>
      <c r="E592" s="18" t="s">
        <v>284</v>
      </c>
      <c r="F592" s="233">
        <v>195</v>
      </c>
      <c r="G592" s="33"/>
      <c r="H592" s="34"/>
    </row>
    <row r="593" spans="1:8" s="2" customFormat="1" ht="16.9" customHeight="1">
      <c r="A593" s="33"/>
      <c r="B593" s="34"/>
      <c r="C593" s="232" t="s">
        <v>2103</v>
      </c>
      <c r="D593" s="232" t="s">
        <v>2508</v>
      </c>
      <c r="E593" s="18" t="s">
        <v>284</v>
      </c>
      <c r="F593" s="233">
        <v>58.5</v>
      </c>
      <c r="G593" s="33"/>
      <c r="H593" s="34"/>
    </row>
    <row r="594" spans="1:8" s="2" customFormat="1" ht="16.9" customHeight="1">
      <c r="A594" s="33"/>
      <c r="B594" s="34"/>
      <c r="C594" s="232" t="s">
        <v>2544</v>
      </c>
      <c r="D594" s="232" t="s">
        <v>2545</v>
      </c>
      <c r="E594" s="18" t="s">
        <v>284</v>
      </c>
      <c r="F594" s="233">
        <v>165.75</v>
      </c>
      <c r="G594" s="33"/>
      <c r="H594" s="34"/>
    </row>
    <row r="595" spans="1:8" s="2" customFormat="1" ht="16.9" customHeight="1">
      <c r="A595" s="33"/>
      <c r="B595" s="34"/>
      <c r="C595" s="232" t="s">
        <v>2549</v>
      </c>
      <c r="D595" s="232" t="s">
        <v>2550</v>
      </c>
      <c r="E595" s="18" t="s">
        <v>284</v>
      </c>
      <c r="F595" s="233">
        <v>58.5</v>
      </c>
      <c r="G595" s="33"/>
      <c r="H595" s="34"/>
    </row>
    <row r="596" spans="1:8" s="2" customFormat="1" ht="16.9" customHeight="1">
      <c r="A596" s="33"/>
      <c r="B596" s="34"/>
      <c r="C596" s="232" t="s">
        <v>2439</v>
      </c>
      <c r="D596" s="232" t="s">
        <v>2440</v>
      </c>
      <c r="E596" s="18" t="s">
        <v>284</v>
      </c>
      <c r="F596" s="233">
        <v>224.25</v>
      </c>
      <c r="G596" s="33"/>
      <c r="H596" s="34"/>
    </row>
    <row r="597" spans="1:8" s="2" customFormat="1" ht="16.9" customHeight="1">
      <c r="A597" s="33"/>
      <c r="B597" s="34"/>
      <c r="C597" s="232" t="s">
        <v>2443</v>
      </c>
      <c r="D597" s="232" t="s">
        <v>2444</v>
      </c>
      <c r="E597" s="18" t="s">
        <v>284</v>
      </c>
      <c r="F597" s="233">
        <v>58.5</v>
      </c>
      <c r="G597" s="33"/>
      <c r="H597" s="34"/>
    </row>
    <row r="598" spans="1:8" s="2" customFormat="1" ht="16.9" customHeight="1">
      <c r="A598" s="33"/>
      <c r="B598" s="34"/>
      <c r="C598" s="232" t="s">
        <v>2538</v>
      </c>
      <c r="D598" s="232" t="s">
        <v>2539</v>
      </c>
      <c r="E598" s="18" t="s">
        <v>284</v>
      </c>
      <c r="F598" s="233">
        <v>390</v>
      </c>
      <c r="G598" s="33"/>
      <c r="H598" s="34"/>
    </row>
    <row r="599" spans="1:8" s="2" customFormat="1" ht="16.9" customHeight="1">
      <c r="A599" s="33"/>
      <c r="B599" s="34"/>
      <c r="C599" s="232" t="s">
        <v>2393</v>
      </c>
      <c r="D599" s="232" t="s">
        <v>2394</v>
      </c>
      <c r="E599" s="18" t="s">
        <v>284</v>
      </c>
      <c r="F599" s="233">
        <v>390</v>
      </c>
      <c r="G599" s="33"/>
      <c r="H599" s="34"/>
    </row>
    <row r="600" spans="1:8" s="2" customFormat="1" ht="16.9" customHeight="1">
      <c r="A600" s="33"/>
      <c r="B600" s="34"/>
      <c r="C600" s="232" t="s">
        <v>2559</v>
      </c>
      <c r="D600" s="232" t="s">
        <v>2560</v>
      </c>
      <c r="E600" s="18" t="s">
        <v>284</v>
      </c>
      <c r="F600" s="233">
        <v>390</v>
      </c>
      <c r="G600" s="33"/>
      <c r="H600" s="34"/>
    </row>
    <row r="601" spans="1:8" s="2" customFormat="1" ht="16.9" customHeight="1">
      <c r="A601" s="33"/>
      <c r="B601" s="34"/>
      <c r="C601" s="232" t="s">
        <v>2405</v>
      </c>
      <c r="D601" s="232" t="s">
        <v>2406</v>
      </c>
      <c r="E601" s="18" t="s">
        <v>284</v>
      </c>
      <c r="F601" s="233">
        <v>390</v>
      </c>
      <c r="G601" s="33"/>
      <c r="H601" s="34"/>
    </row>
    <row r="602" spans="1:8" s="2" customFormat="1" ht="16.9" customHeight="1">
      <c r="A602" s="33"/>
      <c r="B602" s="34"/>
      <c r="C602" s="232" t="s">
        <v>2578</v>
      </c>
      <c r="D602" s="232" t="s">
        <v>2579</v>
      </c>
      <c r="E602" s="18" t="s">
        <v>284</v>
      </c>
      <c r="F602" s="233">
        <v>58.5</v>
      </c>
      <c r="G602" s="33"/>
      <c r="H602" s="34"/>
    </row>
    <row r="603" spans="1:8" s="2" customFormat="1" ht="16.9" customHeight="1">
      <c r="A603" s="33"/>
      <c r="B603" s="34"/>
      <c r="C603" s="232" t="s">
        <v>2582</v>
      </c>
      <c r="D603" s="232" t="s">
        <v>2583</v>
      </c>
      <c r="E603" s="18" t="s">
        <v>284</v>
      </c>
      <c r="F603" s="233">
        <v>58.5</v>
      </c>
      <c r="G603" s="33"/>
      <c r="H603" s="34"/>
    </row>
    <row r="604" spans="1:8" s="2" customFormat="1" ht="16.9" customHeight="1">
      <c r="A604" s="33"/>
      <c r="B604" s="34"/>
      <c r="C604" s="232" t="s">
        <v>2586</v>
      </c>
      <c r="D604" s="232" t="s">
        <v>2587</v>
      </c>
      <c r="E604" s="18" t="s">
        <v>284</v>
      </c>
      <c r="F604" s="233">
        <v>58.5</v>
      </c>
      <c r="G604" s="33"/>
      <c r="H604" s="34"/>
    </row>
    <row r="605" spans="1:8" s="2" customFormat="1" ht="16.9" customHeight="1">
      <c r="A605" s="33"/>
      <c r="B605" s="34"/>
      <c r="C605" s="232" t="s">
        <v>2590</v>
      </c>
      <c r="D605" s="232" t="s">
        <v>2591</v>
      </c>
      <c r="E605" s="18" t="s">
        <v>284</v>
      </c>
      <c r="F605" s="233">
        <v>390</v>
      </c>
      <c r="G605" s="33"/>
      <c r="H605" s="34"/>
    </row>
    <row r="606" spans="1:8" s="2" customFormat="1" ht="16.9" customHeight="1">
      <c r="A606" s="33"/>
      <c r="B606" s="34"/>
      <c r="C606" s="232" t="s">
        <v>2470</v>
      </c>
      <c r="D606" s="232" t="s">
        <v>2471</v>
      </c>
      <c r="E606" s="18" t="s">
        <v>284</v>
      </c>
      <c r="F606" s="233">
        <v>390</v>
      </c>
      <c r="G606" s="33"/>
      <c r="H606" s="34"/>
    </row>
    <row r="607" spans="1:8" s="2" customFormat="1" ht="16.9" customHeight="1">
      <c r="A607" s="33"/>
      <c r="B607" s="34"/>
      <c r="C607" s="232" t="s">
        <v>2474</v>
      </c>
      <c r="D607" s="232" t="s">
        <v>2475</v>
      </c>
      <c r="E607" s="18" t="s">
        <v>284</v>
      </c>
      <c r="F607" s="233">
        <v>390</v>
      </c>
      <c r="G607" s="33"/>
      <c r="H607" s="34"/>
    </row>
    <row r="608" spans="1:8" s="2" customFormat="1" ht="16.9" customHeight="1">
      <c r="A608" s="33"/>
      <c r="B608" s="34"/>
      <c r="C608" s="232" t="s">
        <v>2459</v>
      </c>
      <c r="D608" s="232" t="s">
        <v>2460</v>
      </c>
      <c r="E608" s="18" t="s">
        <v>284</v>
      </c>
      <c r="F608" s="233">
        <v>390</v>
      </c>
      <c r="G608" s="33"/>
      <c r="H608" s="34"/>
    </row>
    <row r="609" spans="1:8" s="2" customFormat="1" ht="16.9" customHeight="1">
      <c r="A609" s="33"/>
      <c r="B609" s="34"/>
      <c r="C609" s="232" t="s">
        <v>2463</v>
      </c>
      <c r="D609" s="232" t="s">
        <v>2464</v>
      </c>
      <c r="E609" s="18" t="s">
        <v>284</v>
      </c>
      <c r="F609" s="233">
        <v>390</v>
      </c>
      <c r="G609" s="33"/>
      <c r="H609" s="34"/>
    </row>
    <row r="610" spans="1:8" s="2" customFormat="1" ht="16.9" customHeight="1">
      <c r="A610" s="33"/>
      <c r="B610" s="34"/>
      <c r="C610" s="228" t="s">
        <v>2369</v>
      </c>
      <c r="D610" s="229" t="s">
        <v>1</v>
      </c>
      <c r="E610" s="230" t="s">
        <v>1</v>
      </c>
      <c r="F610" s="231">
        <v>3</v>
      </c>
      <c r="G610" s="33"/>
      <c r="H610" s="34"/>
    </row>
    <row r="611" spans="1:8" s="2" customFormat="1" ht="16.9" customHeight="1">
      <c r="A611" s="33"/>
      <c r="B611" s="34"/>
      <c r="C611" s="232" t="s">
        <v>1</v>
      </c>
      <c r="D611" s="232" t="s">
        <v>2598</v>
      </c>
      <c r="E611" s="18" t="s">
        <v>1</v>
      </c>
      <c r="F611" s="233">
        <v>0</v>
      </c>
      <c r="G611" s="33"/>
      <c r="H611" s="34"/>
    </row>
    <row r="612" spans="1:8" s="2" customFormat="1" ht="16.9" customHeight="1">
      <c r="A612" s="33"/>
      <c r="B612" s="34"/>
      <c r="C612" s="232" t="s">
        <v>1</v>
      </c>
      <c r="D612" s="232" t="s">
        <v>2599</v>
      </c>
      <c r="E612" s="18" t="s">
        <v>1</v>
      </c>
      <c r="F612" s="233">
        <v>3</v>
      </c>
      <c r="G612" s="33"/>
      <c r="H612" s="34"/>
    </row>
    <row r="613" spans="1:8" s="2" customFormat="1" ht="16.9" customHeight="1">
      <c r="A613" s="33"/>
      <c r="B613" s="34"/>
      <c r="C613" s="232" t="s">
        <v>2369</v>
      </c>
      <c r="D613" s="232" t="s">
        <v>645</v>
      </c>
      <c r="E613" s="18" t="s">
        <v>1</v>
      </c>
      <c r="F613" s="233">
        <v>3</v>
      </c>
      <c r="G613" s="33"/>
      <c r="H613" s="34"/>
    </row>
    <row r="614" spans="1:8" s="2" customFormat="1" ht="16.9" customHeight="1">
      <c r="A614" s="33"/>
      <c r="B614" s="34"/>
      <c r="C614" s="234" t="s">
        <v>2759</v>
      </c>
      <c r="D614" s="33"/>
      <c r="E614" s="33"/>
      <c r="F614" s="33"/>
      <c r="G614" s="33"/>
      <c r="H614" s="34"/>
    </row>
    <row r="615" spans="1:8" s="2" customFormat="1" ht="16.9" customHeight="1">
      <c r="A615" s="33"/>
      <c r="B615" s="34"/>
      <c r="C615" s="232" t="s">
        <v>2419</v>
      </c>
      <c r="D615" s="232" t="s">
        <v>2420</v>
      </c>
      <c r="E615" s="18" t="s">
        <v>284</v>
      </c>
      <c r="F615" s="233">
        <v>3</v>
      </c>
      <c r="G615" s="33"/>
      <c r="H615" s="34"/>
    </row>
    <row r="616" spans="1:8" s="2" customFormat="1" ht="16.9" customHeight="1">
      <c r="A616" s="33"/>
      <c r="B616" s="34"/>
      <c r="C616" s="232" t="s">
        <v>2647</v>
      </c>
      <c r="D616" s="232" t="s">
        <v>2648</v>
      </c>
      <c r="E616" s="18" t="s">
        <v>284</v>
      </c>
      <c r="F616" s="233">
        <v>3</v>
      </c>
      <c r="G616" s="33"/>
      <c r="H616" s="34"/>
    </row>
    <row r="617" spans="1:8" s="2" customFormat="1" ht="16.9" customHeight="1">
      <c r="A617" s="33"/>
      <c r="B617" s="34"/>
      <c r="C617" s="232" t="s">
        <v>2113</v>
      </c>
      <c r="D617" s="232" t="s">
        <v>2114</v>
      </c>
      <c r="E617" s="18" t="s">
        <v>284</v>
      </c>
      <c r="F617" s="233">
        <v>3</v>
      </c>
      <c r="G617" s="33"/>
      <c r="H617" s="34"/>
    </row>
    <row r="618" spans="1:8" s="2" customFormat="1" ht="16.9" customHeight="1">
      <c r="A618" s="33"/>
      <c r="B618" s="34"/>
      <c r="C618" s="232" t="s">
        <v>2108</v>
      </c>
      <c r="D618" s="232" t="s">
        <v>2109</v>
      </c>
      <c r="E618" s="18" t="s">
        <v>284</v>
      </c>
      <c r="F618" s="233">
        <v>3</v>
      </c>
      <c r="G618" s="33"/>
      <c r="H618" s="34"/>
    </row>
    <row r="619" spans="1:8" s="2" customFormat="1" ht="16.9" customHeight="1">
      <c r="A619" s="33"/>
      <c r="B619" s="34"/>
      <c r="C619" s="232" t="s">
        <v>2118</v>
      </c>
      <c r="D619" s="232" t="s">
        <v>2119</v>
      </c>
      <c r="E619" s="18" t="s">
        <v>284</v>
      </c>
      <c r="F619" s="233">
        <v>3</v>
      </c>
      <c r="G619" s="33"/>
      <c r="H619" s="34"/>
    </row>
    <row r="620" spans="1:8" s="2" customFormat="1" ht="16.9" customHeight="1">
      <c r="A620" s="33"/>
      <c r="B620" s="34"/>
      <c r="C620" s="232" t="s">
        <v>1954</v>
      </c>
      <c r="D620" s="232" t="s">
        <v>1955</v>
      </c>
      <c r="E620" s="18" t="s">
        <v>284</v>
      </c>
      <c r="F620" s="233">
        <v>3</v>
      </c>
      <c r="G620" s="33"/>
      <c r="H620" s="34"/>
    </row>
    <row r="621" spans="1:8" s="2" customFormat="1" ht="16.9" customHeight="1">
      <c r="A621" s="33"/>
      <c r="B621" s="34"/>
      <c r="C621" s="232" t="s">
        <v>1947</v>
      </c>
      <c r="D621" s="232" t="s">
        <v>1948</v>
      </c>
      <c r="E621" s="18" t="s">
        <v>284</v>
      </c>
      <c r="F621" s="233">
        <v>3</v>
      </c>
      <c r="G621" s="33"/>
      <c r="H621" s="34"/>
    </row>
    <row r="622" spans="1:8" s="2" customFormat="1" ht="16.9" customHeight="1">
      <c r="A622" s="33"/>
      <c r="B622" s="34"/>
      <c r="C622" s="232" t="s">
        <v>2103</v>
      </c>
      <c r="D622" s="232" t="s">
        <v>2508</v>
      </c>
      <c r="E622" s="18" t="s">
        <v>284</v>
      </c>
      <c r="F622" s="233">
        <v>3</v>
      </c>
      <c r="G622" s="33"/>
      <c r="H622" s="34"/>
    </row>
    <row r="623" spans="1:8" s="2" customFormat="1" ht="16.9" customHeight="1">
      <c r="A623" s="33"/>
      <c r="B623" s="34"/>
      <c r="C623" s="232" t="s">
        <v>2606</v>
      </c>
      <c r="D623" s="232" t="s">
        <v>2607</v>
      </c>
      <c r="E623" s="18" t="s">
        <v>284</v>
      </c>
      <c r="F623" s="233">
        <v>3</v>
      </c>
      <c r="G623" s="33"/>
      <c r="H623" s="34"/>
    </row>
    <row r="624" spans="1:8" s="2" customFormat="1" ht="16.9" customHeight="1">
      <c r="A624" s="33"/>
      <c r="B624" s="34"/>
      <c r="C624" s="232" t="s">
        <v>2439</v>
      </c>
      <c r="D624" s="232" t="s">
        <v>2440</v>
      </c>
      <c r="E624" s="18" t="s">
        <v>284</v>
      </c>
      <c r="F624" s="233">
        <v>3</v>
      </c>
      <c r="G624" s="33"/>
      <c r="H624" s="34"/>
    </row>
    <row r="625" spans="1:8" s="2" customFormat="1" ht="16.9" customHeight="1">
      <c r="A625" s="33"/>
      <c r="B625" s="34"/>
      <c r="C625" s="232" t="s">
        <v>2443</v>
      </c>
      <c r="D625" s="232" t="s">
        <v>2444</v>
      </c>
      <c r="E625" s="18" t="s">
        <v>284</v>
      </c>
      <c r="F625" s="233">
        <v>3</v>
      </c>
      <c r="G625" s="33"/>
      <c r="H625" s="34"/>
    </row>
    <row r="626" spans="1:8" s="2" customFormat="1" ht="16.9" customHeight="1">
      <c r="A626" s="33"/>
      <c r="B626" s="34"/>
      <c r="C626" s="232" t="s">
        <v>2427</v>
      </c>
      <c r="D626" s="232" t="s">
        <v>2428</v>
      </c>
      <c r="E626" s="18" t="s">
        <v>284</v>
      </c>
      <c r="F626" s="233">
        <v>3</v>
      </c>
      <c r="G626" s="33"/>
      <c r="H626" s="34"/>
    </row>
    <row r="627" spans="1:8" s="2" customFormat="1" ht="16.9" customHeight="1">
      <c r="A627" s="33"/>
      <c r="B627" s="34"/>
      <c r="C627" s="232" t="s">
        <v>2393</v>
      </c>
      <c r="D627" s="232" t="s">
        <v>2394</v>
      </c>
      <c r="E627" s="18" t="s">
        <v>284</v>
      </c>
      <c r="F627" s="233">
        <v>3</v>
      </c>
      <c r="G627" s="33"/>
      <c r="H627" s="34"/>
    </row>
    <row r="628" spans="1:8" s="2" customFormat="1" ht="16.9" customHeight="1">
      <c r="A628" s="33"/>
      <c r="B628" s="34"/>
      <c r="C628" s="232" t="s">
        <v>2397</v>
      </c>
      <c r="D628" s="232" t="s">
        <v>2398</v>
      </c>
      <c r="E628" s="18" t="s">
        <v>284</v>
      </c>
      <c r="F628" s="233">
        <v>3</v>
      </c>
      <c r="G628" s="33"/>
      <c r="H628" s="34"/>
    </row>
    <row r="629" spans="1:8" s="2" customFormat="1" ht="16.9" customHeight="1">
      <c r="A629" s="33"/>
      <c r="B629" s="34"/>
      <c r="C629" s="232" t="s">
        <v>2448</v>
      </c>
      <c r="D629" s="232" t="s">
        <v>2449</v>
      </c>
      <c r="E629" s="18" t="s">
        <v>284</v>
      </c>
      <c r="F629" s="233">
        <v>3</v>
      </c>
      <c r="G629" s="33"/>
      <c r="H629" s="34"/>
    </row>
    <row r="630" spans="1:8" s="2" customFormat="1" ht="16.9" customHeight="1">
      <c r="A630" s="33"/>
      <c r="B630" s="34"/>
      <c r="C630" s="232" t="s">
        <v>2405</v>
      </c>
      <c r="D630" s="232" t="s">
        <v>2406</v>
      </c>
      <c r="E630" s="18" t="s">
        <v>284</v>
      </c>
      <c r="F630" s="233">
        <v>3</v>
      </c>
      <c r="G630" s="33"/>
      <c r="H630" s="34"/>
    </row>
    <row r="631" spans="1:8" s="2" customFormat="1" ht="16.9" customHeight="1">
      <c r="A631" s="33"/>
      <c r="B631" s="34"/>
      <c r="C631" s="232" t="s">
        <v>2409</v>
      </c>
      <c r="D631" s="232" t="s">
        <v>2410</v>
      </c>
      <c r="E631" s="18" t="s">
        <v>284</v>
      </c>
      <c r="F631" s="233">
        <v>3</v>
      </c>
      <c r="G631" s="33"/>
      <c r="H631" s="34"/>
    </row>
    <row r="632" spans="1:8" s="2" customFormat="1" ht="16.9" customHeight="1">
      <c r="A632" s="33"/>
      <c r="B632" s="34"/>
      <c r="C632" s="232" t="s">
        <v>2628</v>
      </c>
      <c r="D632" s="232" t="s">
        <v>2629</v>
      </c>
      <c r="E632" s="18" t="s">
        <v>284</v>
      </c>
      <c r="F632" s="233">
        <v>3</v>
      </c>
      <c r="G632" s="33"/>
      <c r="H632" s="34"/>
    </row>
    <row r="633" spans="1:8" s="2" customFormat="1" ht="16.9" customHeight="1">
      <c r="A633" s="33"/>
      <c r="B633" s="34"/>
      <c r="C633" s="232" t="s">
        <v>2582</v>
      </c>
      <c r="D633" s="232" t="s">
        <v>2583</v>
      </c>
      <c r="E633" s="18" t="s">
        <v>284</v>
      </c>
      <c r="F633" s="233">
        <v>3</v>
      </c>
      <c r="G633" s="33"/>
      <c r="H633" s="34"/>
    </row>
    <row r="634" spans="1:8" s="2" customFormat="1" ht="16.9" customHeight="1">
      <c r="A634" s="33"/>
      <c r="B634" s="34"/>
      <c r="C634" s="232" t="s">
        <v>2586</v>
      </c>
      <c r="D634" s="232" t="s">
        <v>2587</v>
      </c>
      <c r="E634" s="18" t="s">
        <v>284</v>
      </c>
      <c r="F634" s="233">
        <v>3</v>
      </c>
      <c r="G634" s="33"/>
      <c r="H634" s="34"/>
    </row>
    <row r="635" spans="1:8" s="2" customFormat="1" ht="16.9" customHeight="1">
      <c r="A635" s="33"/>
      <c r="B635" s="34"/>
      <c r="C635" s="232" t="s">
        <v>2467</v>
      </c>
      <c r="D635" s="232" t="s">
        <v>2468</v>
      </c>
      <c r="E635" s="18" t="s">
        <v>284</v>
      </c>
      <c r="F635" s="233">
        <v>3</v>
      </c>
      <c r="G635" s="33"/>
      <c r="H635" s="34"/>
    </row>
    <row r="636" spans="1:8" s="2" customFormat="1" ht="16.9" customHeight="1">
      <c r="A636" s="33"/>
      <c r="B636" s="34"/>
      <c r="C636" s="232" t="s">
        <v>2650</v>
      </c>
      <c r="D636" s="232" t="s">
        <v>2651</v>
      </c>
      <c r="E636" s="18" t="s">
        <v>284</v>
      </c>
      <c r="F636" s="233">
        <v>3</v>
      </c>
      <c r="G636" s="33"/>
      <c r="H636" s="34"/>
    </row>
    <row r="637" spans="1:8" s="2" customFormat="1" ht="16.9" customHeight="1">
      <c r="A637" s="33"/>
      <c r="B637" s="34"/>
      <c r="C637" s="232" t="s">
        <v>2470</v>
      </c>
      <c r="D637" s="232" t="s">
        <v>2471</v>
      </c>
      <c r="E637" s="18" t="s">
        <v>284</v>
      </c>
      <c r="F637" s="233">
        <v>3</v>
      </c>
      <c r="G637" s="33"/>
      <c r="H637" s="34"/>
    </row>
    <row r="638" spans="1:8" s="2" customFormat="1" ht="16.9" customHeight="1">
      <c r="A638" s="33"/>
      <c r="B638" s="34"/>
      <c r="C638" s="232" t="s">
        <v>2474</v>
      </c>
      <c r="D638" s="232" t="s">
        <v>2475</v>
      </c>
      <c r="E638" s="18" t="s">
        <v>284</v>
      </c>
      <c r="F638" s="233">
        <v>3</v>
      </c>
      <c r="G638" s="33"/>
      <c r="H638" s="34"/>
    </row>
    <row r="639" spans="1:8" s="2" customFormat="1" ht="16.9" customHeight="1">
      <c r="A639" s="33"/>
      <c r="B639" s="34"/>
      <c r="C639" s="232" t="s">
        <v>2474</v>
      </c>
      <c r="D639" s="232" t="s">
        <v>2475</v>
      </c>
      <c r="E639" s="18" t="s">
        <v>284</v>
      </c>
      <c r="F639" s="233">
        <v>3</v>
      </c>
      <c r="G639" s="33"/>
      <c r="H639" s="34"/>
    </row>
    <row r="640" spans="1:8" s="2" customFormat="1" ht="16.9" customHeight="1">
      <c r="A640" s="33"/>
      <c r="B640" s="34"/>
      <c r="C640" s="232" t="s">
        <v>2456</v>
      </c>
      <c r="D640" s="232" t="s">
        <v>2457</v>
      </c>
      <c r="E640" s="18" t="s">
        <v>284</v>
      </c>
      <c r="F640" s="233">
        <v>3</v>
      </c>
      <c r="G640" s="33"/>
      <c r="H640" s="34"/>
    </row>
    <row r="641" spans="1:8" s="2" customFormat="1" ht="16.9" customHeight="1">
      <c r="A641" s="33"/>
      <c r="B641" s="34"/>
      <c r="C641" s="232" t="s">
        <v>2459</v>
      </c>
      <c r="D641" s="232" t="s">
        <v>2460</v>
      </c>
      <c r="E641" s="18" t="s">
        <v>284</v>
      </c>
      <c r="F641" s="233">
        <v>3</v>
      </c>
      <c r="G641" s="33"/>
      <c r="H641" s="34"/>
    </row>
    <row r="642" spans="1:8" s="2" customFormat="1" ht="16.9" customHeight="1">
      <c r="A642" s="33"/>
      <c r="B642" s="34"/>
      <c r="C642" s="232" t="s">
        <v>2463</v>
      </c>
      <c r="D642" s="232" t="s">
        <v>2464</v>
      </c>
      <c r="E642" s="18" t="s">
        <v>284</v>
      </c>
      <c r="F642" s="233">
        <v>3</v>
      </c>
      <c r="G642" s="33"/>
      <c r="H642" s="34"/>
    </row>
    <row r="643" spans="1:8" s="2" customFormat="1" ht="16.9" customHeight="1">
      <c r="A643" s="33"/>
      <c r="B643" s="34"/>
      <c r="C643" s="232" t="s">
        <v>2478</v>
      </c>
      <c r="D643" s="232" t="s">
        <v>2479</v>
      </c>
      <c r="E643" s="18" t="s">
        <v>284</v>
      </c>
      <c r="F643" s="233">
        <v>3</v>
      </c>
      <c r="G643" s="33"/>
      <c r="H643" s="34"/>
    </row>
    <row r="644" spans="1:8" s="2" customFormat="1" ht="16.9" customHeight="1">
      <c r="A644" s="33"/>
      <c r="B644" s="34"/>
      <c r="C644" s="232" t="s">
        <v>2481</v>
      </c>
      <c r="D644" s="232" t="s">
        <v>2482</v>
      </c>
      <c r="E644" s="18" t="s">
        <v>284</v>
      </c>
      <c r="F644" s="233">
        <v>3</v>
      </c>
      <c r="G644" s="33"/>
      <c r="H644" s="34"/>
    </row>
    <row r="645" spans="1:8" s="2" customFormat="1" ht="16.9" customHeight="1">
      <c r="A645" s="33"/>
      <c r="B645" s="34"/>
      <c r="C645" s="232" t="s">
        <v>2485</v>
      </c>
      <c r="D645" s="232" t="s">
        <v>2486</v>
      </c>
      <c r="E645" s="18" t="s">
        <v>284</v>
      </c>
      <c r="F645" s="233">
        <v>3</v>
      </c>
      <c r="G645" s="33"/>
      <c r="H645" s="34"/>
    </row>
    <row r="646" spans="1:8" s="2" customFormat="1" ht="16.9" customHeight="1">
      <c r="A646" s="33"/>
      <c r="B646" s="34"/>
      <c r="C646" s="232" t="s">
        <v>2643</v>
      </c>
      <c r="D646" s="232" t="s">
        <v>2644</v>
      </c>
      <c r="E646" s="18" t="s">
        <v>163</v>
      </c>
      <c r="F646" s="233">
        <v>13.8</v>
      </c>
      <c r="G646" s="33"/>
      <c r="H646" s="34"/>
    </row>
    <row r="647" spans="1:8" s="2" customFormat="1" ht="16.9" customHeight="1">
      <c r="A647" s="33"/>
      <c r="B647" s="34"/>
      <c r="C647" s="232" t="s">
        <v>2639</v>
      </c>
      <c r="D647" s="232" t="s">
        <v>2640</v>
      </c>
      <c r="E647" s="18" t="s">
        <v>163</v>
      </c>
      <c r="F647" s="233">
        <v>13.8</v>
      </c>
      <c r="G647" s="33"/>
      <c r="H647" s="34"/>
    </row>
    <row r="648" spans="1:8" s="2" customFormat="1" ht="7.35" customHeight="1">
      <c r="A648" s="33"/>
      <c r="B648" s="48"/>
      <c r="C648" s="49"/>
      <c r="D648" s="49"/>
      <c r="E648" s="49"/>
      <c r="F648" s="49"/>
      <c r="G648" s="49"/>
      <c r="H648" s="34"/>
    </row>
    <row r="649" spans="1:8" s="2" customFormat="1" ht="12">
      <c r="A649" s="33"/>
      <c r="B649" s="33"/>
      <c r="C649" s="33"/>
      <c r="D649" s="33"/>
      <c r="E649" s="33"/>
      <c r="F649" s="33"/>
      <c r="G649" s="33"/>
      <c r="H649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6">
      <selection activeCell="I130" sqref="I1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2:12" s="1" customFormat="1" ht="12" customHeight="1">
      <c r="B8" s="21"/>
      <c r="D8" s="28" t="s">
        <v>126</v>
      </c>
      <c r="L8" s="21"/>
    </row>
    <row r="9" spans="1:31" s="2" customFormat="1" ht="16.5" customHeight="1">
      <c r="A9" s="33"/>
      <c r="B9" s="34"/>
      <c r="C9" s="33"/>
      <c r="D9" s="33"/>
      <c r="E9" s="280" t="s">
        <v>127</v>
      </c>
      <c r="F9" s="279"/>
      <c r="G9" s="279"/>
      <c r="H9" s="27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128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74" t="s">
        <v>129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</v>
      </c>
      <c r="G13" s="33"/>
      <c r="H13" s="33"/>
      <c r="I13" s="28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21</v>
      </c>
      <c r="E14" s="33"/>
      <c r="F14" s="26" t="s">
        <v>22</v>
      </c>
      <c r="G14" s="33"/>
      <c r="H14" s="33"/>
      <c r="I14" s="28" t="s">
        <v>23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28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2" t="str">
        <f>'Rekapitulace stavby'!E14</f>
        <v>Vyplň údaj</v>
      </c>
      <c r="F20" s="266"/>
      <c r="G20" s="266"/>
      <c r="H20" s="266"/>
      <c r="I20" s="28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32</v>
      </c>
      <c r="F23" s="33"/>
      <c r="G23" s="33"/>
      <c r="H23" s="33"/>
      <c r="I23" s="28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70" t="s">
        <v>1</v>
      </c>
      <c r="F29" s="270"/>
      <c r="G29" s="270"/>
      <c r="H29" s="27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38</v>
      </c>
      <c r="E32" s="33"/>
      <c r="F32" s="33"/>
      <c r="G32" s="33"/>
      <c r="H32" s="33"/>
      <c r="I32" s="33"/>
      <c r="J32" s="72">
        <f>ROUND(J127,0)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3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42</v>
      </c>
      <c r="E35" s="28" t="s">
        <v>43</v>
      </c>
      <c r="F35" s="105">
        <f>ROUND((SUM(BE127:BE151)),0)</f>
        <v>0</v>
      </c>
      <c r="G35" s="33"/>
      <c r="H35" s="33"/>
      <c r="I35" s="106">
        <v>0.21</v>
      </c>
      <c r="J35" s="105">
        <f>ROUND(((SUM(BE127:BE151))*I35),0)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44</v>
      </c>
      <c r="F36" s="105">
        <f>ROUND((SUM(BF127:BF151)),0)</f>
        <v>0</v>
      </c>
      <c r="G36" s="33"/>
      <c r="H36" s="33"/>
      <c r="I36" s="106">
        <v>0.12</v>
      </c>
      <c r="J36" s="105">
        <f>ROUND(((SUM(BF127:BF151))*I36),0)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5">
        <f>ROUND((SUM(BG127:BG151)),0)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05">
        <f>ROUND((SUM(BH127:BH151)),0)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05">
        <f>ROUND((SUM(BI127:BI151)),0)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48</v>
      </c>
      <c r="E41" s="61"/>
      <c r="F41" s="61"/>
      <c r="G41" s="109" t="s">
        <v>49</v>
      </c>
      <c r="H41" s="110" t="s">
        <v>50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1:31" s="2" customFormat="1" ht="16.5" customHeight="1">
      <c r="A87" s="33"/>
      <c r="B87" s="34"/>
      <c r="C87" s="33"/>
      <c r="D87" s="33"/>
      <c r="E87" s="280" t="s">
        <v>127</v>
      </c>
      <c r="F87" s="279"/>
      <c r="G87" s="279"/>
      <c r="H87" s="27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128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4" t="str">
        <f>E11</f>
        <v>SO 310 - zdravotechnika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21</v>
      </c>
      <c r="D91" s="33"/>
      <c r="E91" s="33"/>
      <c r="F91" s="26" t="str">
        <f>F14</f>
        <v>Brno</v>
      </c>
      <c r="G91" s="33"/>
      <c r="H91" s="33"/>
      <c r="I91" s="28" t="s">
        <v>23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24</v>
      </c>
      <c r="D93" s="33"/>
      <c r="E93" s="33"/>
      <c r="F93" s="26" t="str">
        <f>E17</f>
        <v>BRNĚNSKÉ VODÁRNY A KANALIZACE, a.s.</v>
      </c>
      <c r="G93" s="33"/>
      <c r="H93" s="33"/>
      <c r="I93" s="28" t="s">
        <v>30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131</v>
      </c>
      <c r="D96" s="107"/>
      <c r="E96" s="107"/>
      <c r="F96" s="107"/>
      <c r="G96" s="107"/>
      <c r="H96" s="107"/>
      <c r="I96" s="107"/>
      <c r="J96" s="116" t="s">
        <v>132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133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134</v>
      </c>
    </row>
    <row r="99" spans="2:12" s="9" customFormat="1" ht="24.95" customHeight="1">
      <c r="B99" s="118"/>
      <c r="D99" s="119" t="s">
        <v>135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12" s="10" customFormat="1" ht="19.9" customHeight="1">
      <c r="B100" s="122"/>
      <c r="D100" s="123" t="s">
        <v>136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2:12" s="9" customFormat="1" ht="24.95" customHeight="1">
      <c r="B101" s="118"/>
      <c r="D101" s="119" t="s">
        <v>137</v>
      </c>
      <c r="E101" s="120"/>
      <c r="F101" s="120"/>
      <c r="G101" s="120"/>
      <c r="H101" s="120"/>
      <c r="I101" s="120"/>
      <c r="J101" s="121">
        <f>J132</f>
        <v>0</v>
      </c>
      <c r="L101" s="118"/>
    </row>
    <row r="102" spans="2:12" s="10" customFormat="1" ht="19.9" customHeight="1">
      <c r="B102" s="122"/>
      <c r="D102" s="123" t="s">
        <v>138</v>
      </c>
      <c r="E102" s="124"/>
      <c r="F102" s="124"/>
      <c r="G102" s="124"/>
      <c r="H102" s="124"/>
      <c r="I102" s="124"/>
      <c r="J102" s="125">
        <f>J133</f>
        <v>0</v>
      </c>
      <c r="L102" s="122"/>
    </row>
    <row r="103" spans="2:12" s="10" customFormat="1" ht="19.9" customHeight="1">
      <c r="B103" s="122"/>
      <c r="D103" s="123" t="s">
        <v>139</v>
      </c>
      <c r="E103" s="124"/>
      <c r="F103" s="124"/>
      <c r="G103" s="124"/>
      <c r="H103" s="124"/>
      <c r="I103" s="124"/>
      <c r="J103" s="125">
        <f>J146</f>
        <v>0</v>
      </c>
      <c r="L103" s="122"/>
    </row>
    <row r="104" spans="2:12" s="9" customFormat="1" ht="24.95" customHeight="1">
      <c r="B104" s="118"/>
      <c r="D104" s="119" t="s">
        <v>140</v>
      </c>
      <c r="E104" s="120"/>
      <c r="F104" s="120"/>
      <c r="G104" s="120"/>
      <c r="H104" s="120"/>
      <c r="I104" s="120"/>
      <c r="J104" s="121">
        <f>J149</f>
        <v>0</v>
      </c>
      <c r="L104" s="118"/>
    </row>
    <row r="105" spans="2:12" s="10" customFormat="1" ht="19.9" customHeight="1">
      <c r="B105" s="122"/>
      <c r="D105" s="123" t="s">
        <v>141</v>
      </c>
      <c r="E105" s="124"/>
      <c r="F105" s="124"/>
      <c r="G105" s="124"/>
      <c r="H105" s="124"/>
      <c r="I105" s="124"/>
      <c r="J105" s="125">
        <f>J150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17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0" t="str">
        <f>E7</f>
        <v>BRNO, REKONSTRUKCE KOLEKTORU III, AREÁL PISÁRKY</v>
      </c>
      <c r="F115" s="281"/>
      <c r="G115" s="281"/>
      <c r="H115" s="28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126</v>
      </c>
      <c r="L116" s="21"/>
    </row>
    <row r="117" spans="1:31" s="2" customFormat="1" ht="16.5" customHeight="1">
      <c r="A117" s="33"/>
      <c r="B117" s="34"/>
      <c r="C117" s="33"/>
      <c r="D117" s="33"/>
      <c r="E117" s="280" t="s">
        <v>127</v>
      </c>
      <c r="F117" s="279"/>
      <c r="G117" s="279"/>
      <c r="H117" s="27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128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4" t="str">
        <f>E11</f>
        <v>SO 310 - zdravotechnika</v>
      </c>
      <c r="F119" s="279"/>
      <c r="G119" s="279"/>
      <c r="H119" s="27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21</v>
      </c>
      <c r="D121" s="33"/>
      <c r="E121" s="33"/>
      <c r="F121" s="26" t="str">
        <f>F14</f>
        <v>Brno</v>
      </c>
      <c r="G121" s="33"/>
      <c r="H121" s="33"/>
      <c r="I121" s="28" t="s">
        <v>23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24</v>
      </c>
      <c r="D123" s="33"/>
      <c r="E123" s="33"/>
      <c r="F123" s="26" t="str">
        <f>E17</f>
        <v>BRNĚNSKÉ VODÁRNY A KANALIZACE, a.s.</v>
      </c>
      <c r="G123" s="33"/>
      <c r="H123" s="33"/>
      <c r="I123" s="28" t="s">
        <v>30</v>
      </c>
      <c r="J123" s="31" t="str">
        <f>E23</f>
        <v>PROKAN smart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IF(E20="","",E20)</f>
        <v>Vyplň údaj</v>
      </c>
      <c r="G124" s="33"/>
      <c r="H124" s="33"/>
      <c r="I124" s="28" t="s">
        <v>34</v>
      </c>
      <c r="J124" s="31" t="str">
        <f>E26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6"/>
      <c r="B126" s="127"/>
      <c r="C126" s="128" t="s">
        <v>143</v>
      </c>
      <c r="D126" s="129" t="s">
        <v>63</v>
      </c>
      <c r="E126" s="129" t="s">
        <v>59</v>
      </c>
      <c r="F126" s="129" t="s">
        <v>60</v>
      </c>
      <c r="G126" s="129" t="s">
        <v>144</v>
      </c>
      <c r="H126" s="129" t="s">
        <v>145</v>
      </c>
      <c r="I126" s="129" t="s">
        <v>146</v>
      </c>
      <c r="J126" s="129" t="s">
        <v>132</v>
      </c>
      <c r="K126" s="130" t="s">
        <v>147</v>
      </c>
      <c r="L126" s="131"/>
      <c r="M126" s="63" t="s">
        <v>1</v>
      </c>
      <c r="N126" s="64" t="s">
        <v>42</v>
      </c>
      <c r="O126" s="64" t="s">
        <v>148</v>
      </c>
      <c r="P126" s="64" t="s">
        <v>149</v>
      </c>
      <c r="Q126" s="64" t="s">
        <v>150</v>
      </c>
      <c r="R126" s="64" t="s">
        <v>151</v>
      </c>
      <c r="S126" s="64" t="s">
        <v>152</v>
      </c>
      <c r="T126" s="65" t="s">
        <v>153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154</v>
      </c>
      <c r="D127" s="33"/>
      <c r="E127" s="33"/>
      <c r="F127" s="33"/>
      <c r="G127" s="33"/>
      <c r="H127" s="33"/>
      <c r="I127" s="33"/>
      <c r="J127" s="132">
        <f>BK127</f>
        <v>0</v>
      </c>
      <c r="K127" s="33"/>
      <c r="L127" s="34"/>
      <c r="M127" s="66"/>
      <c r="N127" s="57"/>
      <c r="O127" s="67"/>
      <c r="P127" s="133">
        <f>P128+P132+P149</f>
        <v>0</v>
      </c>
      <c r="Q127" s="67"/>
      <c r="R127" s="133">
        <f>R128+R132+R149</f>
        <v>0</v>
      </c>
      <c r="S127" s="67"/>
      <c r="T127" s="134">
        <f>T128+T132+T149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77</v>
      </c>
      <c r="AU127" s="18" t="s">
        <v>134</v>
      </c>
      <c r="BK127" s="135">
        <f>BK128+BK132+BK149</f>
        <v>0</v>
      </c>
    </row>
    <row r="128" spans="2:63" s="12" customFormat="1" ht="25.9" customHeight="1">
      <c r="B128" s="136"/>
      <c r="D128" s="137" t="s">
        <v>77</v>
      </c>
      <c r="E128" s="138" t="s">
        <v>155</v>
      </c>
      <c r="F128" s="138" t="s">
        <v>156</v>
      </c>
      <c r="I128" s="139"/>
      <c r="J128" s="140">
        <f>BK128</f>
        <v>0</v>
      </c>
      <c r="L128" s="136"/>
      <c r="M128" s="141"/>
      <c r="N128" s="142"/>
      <c r="O128" s="142"/>
      <c r="P128" s="143">
        <f>P129</f>
        <v>0</v>
      </c>
      <c r="Q128" s="142"/>
      <c r="R128" s="143">
        <f>R129</f>
        <v>0</v>
      </c>
      <c r="S128" s="142"/>
      <c r="T128" s="144">
        <f>T129</f>
        <v>0</v>
      </c>
      <c r="AR128" s="137" t="s">
        <v>33</v>
      </c>
      <c r="AT128" s="145" t="s">
        <v>77</v>
      </c>
      <c r="AU128" s="145" t="s">
        <v>78</v>
      </c>
      <c r="AY128" s="137" t="s">
        <v>157</v>
      </c>
      <c r="BK128" s="146">
        <f>BK129</f>
        <v>0</v>
      </c>
    </row>
    <row r="129" spans="2:63" s="12" customFormat="1" ht="22.9" customHeight="1">
      <c r="B129" s="136"/>
      <c r="D129" s="137" t="s">
        <v>77</v>
      </c>
      <c r="E129" s="147" t="s">
        <v>158</v>
      </c>
      <c r="F129" s="147" t="s">
        <v>159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SUM(P130:P131)</f>
        <v>0</v>
      </c>
      <c r="Q129" s="142"/>
      <c r="R129" s="143">
        <f>SUM(R130:R131)</f>
        <v>0</v>
      </c>
      <c r="S129" s="142"/>
      <c r="T129" s="144">
        <f>SUM(T130:T131)</f>
        <v>0</v>
      </c>
      <c r="AR129" s="137" t="s">
        <v>33</v>
      </c>
      <c r="AT129" s="145" t="s">
        <v>77</v>
      </c>
      <c r="AU129" s="145" t="s">
        <v>33</v>
      </c>
      <c r="AY129" s="137" t="s">
        <v>157</v>
      </c>
      <c r="BK129" s="146">
        <f>SUM(BK130:BK131)</f>
        <v>0</v>
      </c>
    </row>
    <row r="130" spans="1:65" s="2" customFormat="1" ht="16.5" customHeight="1">
      <c r="A130" s="33"/>
      <c r="B130" s="149"/>
      <c r="C130" s="150" t="s">
        <v>33</v>
      </c>
      <c r="D130" s="150" t="s">
        <v>160</v>
      </c>
      <c r="E130" s="151" t="s">
        <v>161</v>
      </c>
      <c r="F130" s="152" t="s">
        <v>162</v>
      </c>
      <c r="G130" s="153" t="s">
        <v>163</v>
      </c>
      <c r="H130" s="154">
        <v>64</v>
      </c>
      <c r="I130" s="155"/>
      <c r="J130" s="156">
        <f>ROUND(I130*H130,2)</f>
        <v>0</v>
      </c>
      <c r="K130" s="152" t="s">
        <v>1</v>
      </c>
      <c r="L130" s="34"/>
      <c r="M130" s="157" t="s">
        <v>1</v>
      </c>
      <c r="N130" s="158" t="s">
        <v>43</v>
      </c>
      <c r="O130" s="59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164</v>
      </c>
      <c r="AT130" s="161" t="s">
        <v>160</v>
      </c>
      <c r="AU130" s="161" t="s">
        <v>86</v>
      </c>
      <c r="AY130" s="18" t="s">
        <v>157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33</v>
      </c>
      <c r="BK130" s="162">
        <f>ROUND(I130*H130,2)</f>
        <v>0</v>
      </c>
      <c r="BL130" s="18" t="s">
        <v>164</v>
      </c>
      <c r="BM130" s="161" t="s">
        <v>86</v>
      </c>
    </row>
    <row r="131" spans="1:65" s="2" customFormat="1" ht="16.5" customHeight="1">
      <c r="A131" s="33"/>
      <c r="B131" s="149"/>
      <c r="C131" s="163" t="s">
        <v>86</v>
      </c>
      <c r="D131" s="163" t="s">
        <v>165</v>
      </c>
      <c r="E131" s="164" t="s">
        <v>166</v>
      </c>
      <c r="F131" s="165" t="s">
        <v>167</v>
      </c>
      <c r="G131" s="166" t="s">
        <v>163</v>
      </c>
      <c r="H131" s="167">
        <v>64</v>
      </c>
      <c r="I131" s="168"/>
      <c r="J131" s="169">
        <f>ROUND(I131*H131,2)</f>
        <v>0</v>
      </c>
      <c r="K131" s="165" t="s">
        <v>1</v>
      </c>
      <c r="L131" s="170"/>
      <c r="M131" s="171" t="s">
        <v>1</v>
      </c>
      <c r="N131" s="172" t="s">
        <v>43</v>
      </c>
      <c r="O131" s="59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168</v>
      </c>
      <c r="AT131" s="161" t="s">
        <v>165</v>
      </c>
      <c r="AU131" s="161" t="s">
        <v>86</v>
      </c>
      <c r="AY131" s="18" t="s">
        <v>157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8" t="s">
        <v>33</v>
      </c>
      <c r="BK131" s="162">
        <f>ROUND(I131*H131,2)</f>
        <v>0</v>
      </c>
      <c r="BL131" s="18" t="s">
        <v>169</v>
      </c>
      <c r="BM131" s="161" t="s">
        <v>170</v>
      </c>
    </row>
    <row r="132" spans="2:63" s="12" customFormat="1" ht="25.9" customHeight="1">
      <c r="B132" s="136"/>
      <c r="D132" s="137" t="s">
        <v>77</v>
      </c>
      <c r="E132" s="138" t="s">
        <v>171</v>
      </c>
      <c r="F132" s="138" t="s">
        <v>156</v>
      </c>
      <c r="I132" s="139"/>
      <c r="J132" s="140">
        <f>BK132</f>
        <v>0</v>
      </c>
      <c r="L132" s="136"/>
      <c r="M132" s="141"/>
      <c r="N132" s="142"/>
      <c r="O132" s="142"/>
      <c r="P132" s="143">
        <f>P133+P146</f>
        <v>0</v>
      </c>
      <c r="Q132" s="142"/>
      <c r="R132" s="143">
        <f>R133+R146</f>
        <v>0</v>
      </c>
      <c r="S132" s="142"/>
      <c r="T132" s="144">
        <f>T133+T146</f>
        <v>0</v>
      </c>
      <c r="AR132" s="137" t="s">
        <v>86</v>
      </c>
      <c r="AT132" s="145" t="s">
        <v>77</v>
      </c>
      <c r="AU132" s="145" t="s">
        <v>78</v>
      </c>
      <c r="AY132" s="137" t="s">
        <v>157</v>
      </c>
      <c r="BK132" s="146">
        <f>BK133+BK146</f>
        <v>0</v>
      </c>
    </row>
    <row r="133" spans="2:63" s="12" customFormat="1" ht="22.9" customHeight="1">
      <c r="B133" s="136"/>
      <c r="D133" s="137" t="s">
        <v>77</v>
      </c>
      <c r="E133" s="147" t="s">
        <v>172</v>
      </c>
      <c r="F133" s="147" t="s">
        <v>173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SUM(P134:P145)</f>
        <v>0</v>
      </c>
      <c r="Q133" s="142"/>
      <c r="R133" s="143">
        <f>SUM(R134:R145)</f>
        <v>0</v>
      </c>
      <c r="S133" s="142"/>
      <c r="T133" s="144">
        <f>SUM(T134:T145)</f>
        <v>0</v>
      </c>
      <c r="AR133" s="137" t="s">
        <v>86</v>
      </c>
      <c r="AT133" s="145" t="s">
        <v>77</v>
      </c>
      <c r="AU133" s="145" t="s">
        <v>33</v>
      </c>
      <c r="AY133" s="137" t="s">
        <v>157</v>
      </c>
      <c r="BK133" s="146">
        <f>SUM(BK134:BK145)</f>
        <v>0</v>
      </c>
    </row>
    <row r="134" spans="1:65" s="2" customFormat="1" ht="16.5" customHeight="1">
      <c r="A134" s="33"/>
      <c r="B134" s="149"/>
      <c r="C134" s="150" t="s">
        <v>113</v>
      </c>
      <c r="D134" s="150" t="s">
        <v>160</v>
      </c>
      <c r="E134" s="151" t="s">
        <v>174</v>
      </c>
      <c r="F134" s="152" t="s">
        <v>175</v>
      </c>
      <c r="G134" s="153" t="s">
        <v>163</v>
      </c>
      <c r="H134" s="154">
        <v>1</v>
      </c>
      <c r="I134" s="155"/>
      <c r="J134" s="156">
        <f aca="true" t="shared" si="0" ref="J134:J145">ROUND(I134*H134,2)</f>
        <v>0</v>
      </c>
      <c r="K134" s="152" t="s">
        <v>1</v>
      </c>
      <c r="L134" s="34"/>
      <c r="M134" s="157" t="s">
        <v>1</v>
      </c>
      <c r="N134" s="158" t="s">
        <v>43</v>
      </c>
      <c r="O134" s="59"/>
      <c r="P134" s="159">
        <f aca="true" t="shared" si="1" ref="P134:P145">O134*H134</f>
        <v>0</v>
      </c>
      <c r="Q134" s="159">
        <v>0</v>
      </c>
      <c r="R134" s="159">
        <f aca="true" t="shared" si="2" ref="R134:R145">Q134*H134</f>
        <v>0</v>
      </c>
      <c r="S134" s="159">
        <v>0</v>
      </c>
      <c r="T134" s="160">
        <f aca="true" t="shared" si="3" ref="T134:T145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169</v>
      </c>
      <c r="AT134" s="161" t="s">
        <v>160</v>
      </c>
      <c r="AU134" s="161" t="s">
        <v>86</v>
      </c>
      <c r="AY134" s="18" t="s">
        <v>157</v>
      </c>
      <c r="BE134" s="162">
        <f aca="true" t="shared" si="4" ref="BE134:BE145">IF(N134="základní",J134,0)</f>
        <v>0</v>
      </c>
      <c r="BF134" s="162">
        <f aca="true" t="shared" si="5" ref="BF134:BF145">IF(N134="snížená",J134,0)</f>
        <v>0</v>
      </c>
      <c r="BG134" s="162">
        <f aca="true" t="shared" si="6" ref="BG134:BG145">IF(N134="zákl. přenesená",J134,0)</f>
        <v>0</v>
      </c>
      <c r="BH134" s="162">
        <f aca="true" t="shared" si="7" ref="BH134:BH145">IF(N134="sníž. přenesená",J134,0)</f>
        <v>0</v>
      </c>
      <c r="BI134" s="162">
        <f aca="true" t="shared" si="8" ref="BI134:BI145">IF(N134="nulová",J134,0)</f>
        <v>0</v>
      </c>
      <c r="BJ134" s="18" t="s">
        <v>33</v>
      </c>
      <c r="BK134" s="162">
        <f aca="true" t="shared" si="9" ref="BK134:BK145">ROUND(I134*H134,2)</f>
        <v>0</v>
      </c>
      <c r="BL134" s="18" t="s">
        <v>169</v>
      </c>
      <c r="BM134" s="161" t="s">
        <v>164</v>
      </c>
    </row>
    <row r="135" spans="1:65" s="2" customFormat="1" ht="16.5" customHeight="1">
      <c r="A135" s="33"/>
      <c r="B135" s="149"/>
      <c r="C135" s="150" t="s">
        <v>164</v>
      </c>
      <c r="D135" s="150" t="s">
        <v>160</v>
      </c>
      <c r="E135" s="151" t="s">
        <v>176</v>
      </c>
      <c r="F135" s="152" t="s">
        <v>177</v>
      </c>
      <c r="G135" s="153" t="s">
        <v>178</v>
      </c>
      <c r="H135" s="154">
        <v>2</v>
      </c>
      <c r="I135" s="155"/>
      <c r="J135" s="156">
        <f t="shared" si="0"/>
        <v>0</v>
      </c>
      <c r="K135" s="152" t="s">
        <v>1</v>
      </c>
      <c r="L135" s="34"/>
      <c r="M135" s="157" t="s">
        <v>1</v>
      </c>
      <c r="N135" s="158" t="s">
        <v>43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169</v>
      </c>
      <c r="AT135" s="161" t="s">
        <v>160</v>
      </c>
      <c r="AU135" s="161" t="s">
        <v>86</v>
      </c>
      <c r="AY135" s="18" t="s">
        <v>157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33</v>
      </c>
      <c r="BK135" s="162">
        <f t="shared" si="9"/>
        <v>0</v>
      </c>
      <c r="BL135" s="18" t="s">
        <v>169</v>
      </c>
      <c r="BM135" s="161" t="s">
        <v>179</v>
      </c>
    </row>
    <row r="136" spans="1:65" s="2" customFormat="1" ht="16.5" customHeight="1">
      <c r="A136" s="33"/>
      <c r="B136" s="149"/>
      <c r="C136" s="150" t="s">
        <v>180</v>
      </c>
      <c r="D136" s="150" t="s">
        <v>160</v>
      </c>
      <c r="E136" s="151" t="s">
        <v>181</v>
      </c>
      <c r="F136" s="152" t="s">
        <v>182</v>
      </c>
      <c r="G136" s="153" t="s">
        <v>183</v>
      </c>
      <c r="H136" s="154">
        <v>1</v>
      </c>
      <c r="I136" s="155"/>
      <c r="J136" s="156">
        <f t="shared" si="0"/>
        <v>0</v>
      </c>
      <c r="K136" s="152" t="s">
        <v>1</v>
      </c>
      <c r="L136" s="34"/>
      <c r="M136" s="157" t="s">
        <v>1</v>
      </c>
      <c r="N136" s="158" t="s">
        <v>43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169</v>
      </c>
      <c r="AT136" s="161" t="s">
        <v>160</v>
      </c>
      <c r="AU136" s="161" t="s">
        <v>86</v>
      </c>
      <c r="AY136" s="18" t="s">
        <v>157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33</v>
      </c>
      <c r="BK136" s="162">
        <f t="shared" si="9"/>
        <v>0</v>
      </c>
      <c r="BL136" s="18" t="s">
        <v>169</v>
      </c>
      <c r="BM136" s="161" t="s">
        <v>184</v>
      </c>
    </row>
    <row r="137" spans="1:65" s="2" customFormat="1" ht="16.5" customHeight="1">
      <c r="A137" s="33"/>
      <c r="B137" s="149"/>
      <c r="C137" s="150" t="s">
        <v>179</v>
      </c>
      <c r="D137" s="150" t="s">
        <v>160</v>
      </c>
      <c r="E137" s="151" t="s">
        <v>185</v>
      </c>
      <c r="F137" s="152" t="s">
        <v>186</v>
      </c>
      <c r="G137" s="153" t="s">
        <v>163</v>
      </c>
      <c r="H137" s="154">
        <v>3</v>
      </c>
      <c r="I137" s="155"/>
      <c r="J137" s="156">
        <f t="shared" si="0"/>
        <v>0</v>
      </c>
      <c r="K137" s="152" t="s">
        <v>1</v>
      </c>
      <c r="L137" s="34"/>
      <c r="M137" s="157" t="s">
        <v>1</v>
      </c>
      <c r="N137" s="158" t="s">
        <v>43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169</v>
      </c>
      <c r="AT137" s="161" t="s">
        <v>160</v>
      </c>
      <c r="AU137" s="161" t="s">
        <v>86</v>
      </c>
      <c r="AY137" s="18" t="s">
        <v>157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33</v>
      </c>
      <c r="BK137" s="162">
        <f t="shared" si="9"/>
        <v>0</v>
      </c>
      <c r="BL137" s="18" t="s">
        <v>169</v>
      </c>
      <c r="BM137" s="161" t="s">
        <v>9</v>
      </c>
    </row>
    <row r="138" spans="1:65" s="2" customFormat="1" ht="16.5" customHeight="1">
      <c r="A138" s="33"/>
      <c r="B138" s="149"/>
      <c r="C138" s="150" t="s">
        <v>187</v>
      </c>
      <c r="D138" s="150" t="s">
        <v>160</v>
      </c>
      <c r="E138" s="151" t="s">
        <v>188</v>
      </c>
      <c r="F138" s="152" t="s">
        <v>189</v>
      </c>
      <c r="G138" s="153" t="s">
        <v>183</v>
      </c>
      <c r="H138" s="154">
        <v>1</v>
      </c>
      <c r="I138" s="155"/>
      <c r="J138" s="156">
        <f t="shared" si="0"/>
        <v>0</v>
      </c>
      <c r="K138" s="152" t="s">
        <v>1</v>
      </c>
      <c r="L138" s="34"/>
      <c r="M138" s="157" t="s">
        <v>1</v>
      </c>
      <c r="N138" s="158" t="s">
        <v>43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169</v>
      </c>
      <c r="AT138" s="161" t="s">
        <v>160</v>
      </c>
      <c r="AU138" s="161" t="s">
        <v>86</v>
      </c>
      <c r="AY138" s="18" t="s">
        <v>157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33</v>
      </c>
      <c r="BK138" s="162">
        <f t="shared" si="9"/>
        <v>0</v>
      </c>
      <c r="BL138" s="18" t="s">
        <v>169</v>
      </c>
      <c r="BM138" s="161" t="s">
        <v>190</v>
      </c>
    </row>
    <row r="139" spans="1:65" s="2" customFormat="1" ht="16.5" customHeight="1">
      <c r="A139" s="33"/>
      <c r="B139" s="149"/>
      <c r="C139" s="150" t="s">
        <v>158</v>
      </c>
      <c r="D139" s="150" t="s">
        <v>160</v>
      </c>
      <c r="E139" s="151" t="s">
        <v>191</v>
      </c>
      <c r="F139" s="152" t="s">
        <v>192</v>
      </c>
      <c r="G139" s="153" t="s">
        <v>163</v>
      </c>
      <c r="H139" s="154">
        <v>1</v>
      </c>
      <c r="I139" s="155"/>
      <c r="J139" s="156">
        <f t="shared" si="0"/>
        <v>0</v>
      </c>
      <c r="K139" s="152" t="s">
        <v>1</v>
      </c>
      <c r="L139" s="34"/>
      <c r="M139" s="157" t="s">
        <v>1</v>
      </c>
      <c r="N139" s="158" t="s">
        <v>43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169</v>
      </c>
      <c r="AT139" s="161" t="s">
        <v>160</v>
      </c>
      <c r="AU139" s="161" t="s">
        <v>86</v>
      </c>
      <c r="AY139" s="18" t="s">
        <v>157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33</v>
      </c>
      <c r="BK139" s="162">
        <f t="shared" si="9"/>
        <v>0</v>
      </c>
      <c r="BL139" s="18" t="s">
        <v>169</v>
      </c>
      <c r="BM139" s="161" t="s">
        <v>169</v>
      </c>
    </row>
    <row r="140" spans="1:65" s="2" customFormat="1" ht="16.5" customHeight="1">
      <c r="A140" s="33"/>
      <c r="B140" s="149"/>
      <c r="C140" s="150" t="s">
        <v>193</v>
      </c>
      <c r="D140" s="150" t="s">
        <v>160</v>
      </c>
      <c r="E140" s="151" t="s">
        <v>194</v>
      </c>
      <c r="F140" s="152" t="s">
        <v>195</v>
      </c>
      <c r="G140" s="153" t="s">
        <v>178</v>
      </c>
      <c r="H140" s="154">
        <v>1</v>
      </c>
      <c r="I140" s="155"/>
      <c r="J140" s="156">
        <f t="shared" si="0"/>
        <v>0</v>
      </c>
      <c r="K140" s="152" t="s">
        <v>1</v>
      </c>
      <c r="L140" s="34"/>
      <c r="M140" s="157" t="s">
        <v>1</v>
      </c>
      <c r="N140" s="158" t="s">
        <v>43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169</v>
      </c>
      <c r="AT140" s="161" t="s">
        <v>160</v>
      </c>
      <c r="AU140" s="161" t="s">
        <v>86</v>
      </c>
      <c r="AY140" s="18" t="s">
        <v>157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33</v>
      </c>
      <c r="BK140" s="162">
        <f t="shared" si="9"/>
        <v>0</v>
      </c>
      <c r="BL140" s="18" t="s">
        <v>169</v>
      </c>
      <c r="BM140" s="161" t="s">
        <v>196</v>
      </c>
    </row>
    <row r="141" spans="1:65" s="2" customFormat="1" ht="16.5" customHeight="1">
      <c r="A141" s="33"/>
      <c r="B141" s="149"/>
      <c r="C141" s="150" t="s">
        <v>184</v>
      </c>
      <c r="D141" s="150" t="s">
        <v>160</v>
      </c>
      <c r="E141" s="151" t="s">
        <v>197</v>
      </c>
      <c r="F141" s="152" t="s">
        <v>198</v>
      </c>
      <c r="G141" s="153" t="s">
        <v>178</v>
      </c>
      <c r="H141" s="154">
        <v>1</v>
      </c>
      <c r="I141" s="155"/>
      <c r="J141" s="156">
        <f t="shared" si="0"/>
        <v>0</v>
      </c>
      <c r="K141" s="152" t="s">
        <v>1</v>
      </c>
      <c r="L141" s="34"/>
      <c r="M141" s="157" t="s">
        <v>1</v>
      </c>
      <c r="N141" s="158" t="s">
        <v>43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169</v>
      </c>
      <c r="AT141" s="161" t="s">
        <v>160</v>
      </c>
      <c r="AU141" s="161" t="s">
        <v>86</v>
      </c>
      <c r="AY141" s="18" t="s">
        <v>157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33</v>
      </c>
      <c r="BK141" s="162">
        <f t="shared" si="9"/>
        <v>0</v>
      </c>
      <c r="BL141" s="18" t="s">
        <v>169</v>
      </c>
      <c r="BM141" s="161" t="s">
        <v>199</v>
      </c>
    </row>
    <row r="142" spans="1:65" s="2" customFormat="1" ht="16.5" customHeight="1">
      <c r="A142" s="33"/>
      <c r="B142" s="149"/>
      <c r="C142" s="150" t="s">
        <v>200</v>
      </c>
      <c r="D142" s="150" t="s">
        <v>160</v>
      </c>
      <c r="E142" s="151" t="s">
        <v>201</v>
      </c>
      <c r="F142" s="152" t="s">
        <v>202</v>
      </c>
      <c r="G142" s="153" t="s">
        <v>183</v>
      </c>
      <c r="H142" s="154">
        <v>1</v>
      </c>
      <c r="I142" s="155"/>
      <c r="J142" s="156">
        <f t="shared" si="0"/>
        <v>0</v>
      </c>
      <c r="K142" s="152" t="s">
        <v>1</v>
      </c>
      <c r="L142" s="34"/>
      <c r="M142" s="157" t="s">
        <v>1</v>
      </c>
      <c r="N142" s="158" t="s">
        <v>43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169</v>
      </c>
      <c r="AT142" s="161" t="s">
        <v>160</v>
      </c>
      <c r="AU142" s="161" t="s">
        <v>86</v>
      </c>
      <c r="AY142" s="18" t="s">
        <v>157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33</v>
      </c>
      <c r="BK142" s="162">
        <f t="shared" si="9"/>
        <v>0</v>
      </c>
      <c r="BL142" s="18" t="s">
        <v>169</v>
      </c>
      <c r="BM142" s="161" t="s">
        <v>203</v>
      </c>
    </row>
    <row r="143" spans="1:65" s="2" customFormat="1" ht="16.5" customHeight="1">
      <c r="A143" s="33"/>
      <c r="B143" s="149"/>
      <c r="C143" s="150" t="s">
        <v>9</v>
      </c>
      <c r="D143" s="150" t="s">
        <v>160</v>
      </c>
      <c r="E143" s="151" t="s">
        <v>204</v>
      </c>
      <c r="F143" s="152" t="s">
        <v>205</v>
      </c>
      <c r="G143" s="153" t="s">
        <v>183</v>
      </c>
      <c r="H143" s="154">
        <v>1</v>
      </c>
      <c r="I143" s="155"/>
      <c r="J143" s="156">
        <f t="shared" si="0"/>
        <v>0</v>
      </c>
      <c r="K143" s="152" t="s">
        <v>1</v>
      </c>
      <c r="L143" s="34"/>
      <c r="M143" s="157" t="s">
        <v>1</v>
      </c>
      <c r="N143" s="158" t="s">
        <v>43</v>
      </c>
      <c r="O143" s="59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169</v>
      </c>
      <c r="AT143" s="161" t="s">
        <v>160</v>
      </c>
      <c r="AU143" s="161" t="s">
        <v>86</v>
      </c>
      <c r="AY143" s="18" t="s">
        <v>157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33</v>
      </c>
      <c r="BK143" s="162">
        <f t="shared" si="9"/>
        <v>0</v>
      </c>
      <c r="BL143" s="18" t="s">
        <v>169</v>
      </c>
      <c r="BM143" s="161" t="s">
        <v>206</v>
      </c>
    </row>
    <row r="144" spans="1:65" s="2" customFormat="1" ht="16.5" customHeight="1">
      <c r="A144" s="33"/>
      <c r="B144" s="149"/>
      <c r="C144" s="150" t="s">
        <v>207</v>
      </c>
      <c r="D144" s="150" t="s">
        <v>160</v>
      </c>
      <c r="E144" s="151" t="s">
        <v>208</v>
      </c>
      <c r="F144" s="152" t="s">
        <v>209</v>
      </c>
      <c r="G144" s="153" t="s">
        <v>183</v>
      </c>
      <c r="H144" s="154">
        <v>1</v>
      </c>
      <c r="I144" s="155"/>
      <c r="J144" s="156">
        <f t="shared" si="0"/>
        <v>0</v>
      </c>
      <c r="K144" s="152" t="s">
        <v>1</v>
      </c>
      <c r="L144" s="34"/>
      <c r="M144" s="157" t="s">
        <v>1</v>
      </c>
      <c r="N144" s="158" t="s">
        <v>43</v>
      </c>
      <c r="O144" s="59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169</v>
      </c>
      <c r="AT144" s="161" t="s">
        <v>160</v>
      </c>
      <c r="AU144" s="161" t="s">
        <v>86</v>
      </c>
      <c r="AY144" s="18" t="s">
        <v>157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8" t="s">
        <v>33</v>
      </c>
      <c r="BK144" s="162">
        <f t="shared" si="9"/>
        <v>0</v>
      </c>
      <c r="BL144" s="18" t="s">
        <v>169</v>
      </c>
      <c r="BM144" s="161" t="s">
        <v>210</v>
      </c>
    </row>
    <row r="145" spans="1:65" s="2" customFormat="1" ht="21.75" customHeight="1">
      <c r="A145" s="33"/>
      <c r="B145" s="149"/>
      <c r="C145" s="150" t="s">
        <v>190</v>
      </c>
      <c r="D145" s="150" t="s">
        <v>160</v>
      </c>
      <c r="E145" s="151" t="s">
        <v>211</v>
      </c>
      <c r="F145" s="152" t="s">
        <v>212</v>
      </c>
      <c r="G145" s="153" t="s">
        <v>213</v>
      </c>
      <c r="H145" s="154">
        <v>1.05</v>
      </c>
      <c r="I145" s="155"/>
      <c r="J145" s="156">
        <f t="shared" si="0"/>
        <v>0</v>
      </c>
      <c r="K145" s="152" t="s">
        <v>1</v>
      </c>
      <c r="L145" s="34"/>
      <c r="M145" s="157" t="s">
        <v>1</v>
      </c>
      <c r="N145" s="158" t="s">
        <v>43</v>
      </c>
      <c r="O145" s="59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169</v>
      </c>
      <c r="AT145" s="161" t="s">
        <v>160</v>
      </c>
      <c r="AU145" s="161" t="s">
        <v>86</v>
      </c>
      <c r="AY145" s="18" t="s">
        <v>157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8" t="s">
        <v>33</v>
      </c>
      <c r="BK145" s="162">
        <f t="shared" si="9"/>
        <v>0</v>
      </c>
      <c r="BL145" s="18" t="s">
        <v>169</v>
      </c>
      <c r="BM145" s="161" t="s">
        <v>214</v>
      </c>
    </row>
    <row r="146" spans="2:63" s="12" customFormat="1" ht="22.9" customHeight="1">
      <c r="B146" s="136"/>
      <c r="D146" s="137" t="s">
        <v>77</v>
      </c>
      <c r="E146" s="147" t="s">
        <v>215</v>
      </c>
      <c r="F146" s="147" t="s">
        <v>216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SUM(P147:P148)</f>
        <v>0</v>
      </c>
      <c r="Q146" s="142"/>
      <c r="R146" s="143">
        <f>SUM(R147:R148)</f>
        <v>0</v>
      </c>
      <c r="S146" s="142"/>
      <c r="T146" s="144">
        <f>SUM(T147:T148)</f>
        <v>0</v>
      </c>
      <c r="AR146" s="137" t="s">
        <v>86</v>
      </c>
      <c r="AT146" s="145" t="s">
        <v>77</v>
      </c>
      <c r="AU146" s="145" t="s">
        <v>33</v>
      </c>
      <c r="AY146" s="137" t="s">
        <v>157</v>
      </c>
      <c r="BK146" s="146">
        <f>SUM(BK147:BK148)</f>
        <v>0</v>
      </c>
    </row>
    <row r="147" spans="1:65" s="2" customFormat="1" ht="16.5" customHeight="1">
      <c r="A147" s="33"/>
      <c r="B147" s="149"/>
      <c r="C147" s="150" t="s">
        <v>217</v>
      </c>
      <c r="D147" s="150" t="s">
        <v>160</v>
      </c>
      <c r="E147" s="151" t="s">
        <v>218</v>
      </c>
      <c r="F147" s="152" t="s">
        <v>219</v>
      </c>
      <c r="G147" s="153" t="s">
        <v>163</v>
      </c>
      <c r="H147" s="154">
        <v>64</v>
      </c>
      <c r="I147" s="155"/>
      <c r="J147" s="156">
        <f>ROUND(I147*H147,2)</f>
        <v>0</v>
      </c>
      <c r="K147" s="152" t="s">
        <v>1</v>
      </c>
      <c r="L147" s="34"/>
      <c r="M147" s="157" t="s">
        <v>1</v>
      </c>
      <c r="N147" s="158" t="s">
        <v>43</v>
      </c>
      <c r="O147" s="59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169</v>
      </c>
      <c r="AT147" s="161" t="s">
        <v>160</v>
      </c>
      <c r="AU147" s="161" t="s">
        <v>86</v>
      </c>
      <c r="AY147" s="18" t="s">
        <v>157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8" t="s">
        <v>33</v>
      </c>
      <c r="BK147" s="162">
        <f>ROUND(I147*H147,2)</f>
        <v>0</v>
      </c>
      <c r="BL147" s="18" t="s">
        <v>169</v>
      </c>
      <c r="BM147" s="161" t="s">
        <v>220</v>
      </c>
    </row>
    <row r="148" spans="1:65" s="2" customFormat="1" ht="16.5" customHeight="1">
      <c r="A148" s="33"/>
      <c r="B148" s="149"/>
      <c r="C148" s="150" t="s">
        <v>169</v>
      </c>
      <c r="D148" s="150" t="s">
        <v>160</v>
      </c>
      <c r="E148" s="151" t="s">
        <v>221</v>
      </c>
      <c r="F148" s="152" t="s">
        <v>222</v>
      </c>
      <c r="G148" s="153" t="s">
        <v>163</v>
      </c>
      <c r="H148" s="154">
        <v>64</v>
      </c>
      <c r="I148" s="155"/>
      <c r="J148" s="156">
        <f>ROUND(I148*H148,2)</f>
        <v>0</v>
      </c>
      <c r="K148" s="152" t="s">
        <v>1</v>
      </c>
      <c r="L148" s="34"/>
      <c r="M148" s="157" t="s">
        <v>1</v>
      </c>
      <c r="N148" s="158" t="s">
        <v>43</v>
      </c>
      <c r="O148" s="59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169</v>
      </c>
      <c r="AT148" s="161" t="s">
        <v>160</v>
      </c>
      <c r="AU148" s="161" t="s">
        <v>86</v>
      </c>
      <c r="AY148" s="18" t="s">
        <v>157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8" t="s">
        <v>33</v>
      </c>
      <c r="BK148" s="162">
        <f>ROUND(I148*H148,2)</f>
        <v>0</v>
      </c>
      <c r="BL148" s="18" t="s">
        <v>169</v>
      </c>
      <c r="BM148" s="161" t="s">
        <v>168</v>
      </c>
    </row>
    <row r="149" spans="2:63" s="12" customFormat="1" ht="25.9" customHeight="1">
      <c r="B149" s="136"/>
      <c r="D149" s="137" t="s">
        <v>77</v>
      </c>
      <c r="E149" s="138" t="s">
        <v>165</v>
      </c>
      <c r="F149" s="138" t="s">
        <v>223</v>
      </c>
      <c r="I149" s="139"/>
      <c r="J149" s="140">
        <f>BK149</f>
        <v>0</v>
      </c>
      <c r="L149" s="136"/>
      <c r="M149" s="141"/>
      <c r="N149" s="142"/>
      <c r="O149" s="142"/>
      <c r="P149" s="143">
        <f>P150</f>
        <v>0</v>
      </c>
      <c r="Q149" s="142"/>
      <c r="R149" s="143">
        <f>R150</f>
        <v>0</v>
      </c>
      <c r="S149" s="142"/>
      <c r="T149" s="144">
        <f>T150</f>
        <v>0</v>
      </c>
      <c r="AR149" s="137" t="s">
        <v>113</v>
      </c>
      <c r="AT149" s="145" t="s">
        <v>77</v>
      </c>
      <c r="AU149" s="145" t="s">
        <v>78</v>
      </c>
      <c r="AY149" s="137" t="s">
        <v>157</v>
      </c>
      <c r="BK149" s="146">
        <f>BK150</f>
        <v>0</v>
      </c>
    </row>
    <row r="150" spans="2:63" s="12" customFormat="1" ht="22.9" customHeight="1">
      <c r="B150" s="136"/>
      <c r="D150" s="137" t="s">
        <v>77</v>
      </c>
      <c r="E150" s="147" t="s">
        <v>224</v>
      </c>
      <c r="F150" s="147" t="s">
        <v>225</v>
      </c>
      <c r="I150" s="139"/>
      <c r="J150" s="148">
        <f>BK150</f>
        <v>0</v>
      </c>
      <c r="L150" s="136"/>
      <c r="M150" s="141"/>
      <c r="N150" s="142"/>
      <c r="O150" s="142"/>
      <c r="P150" s="143">
        <f>P151</f>
        <v>0</v>
      </c>
      <c r="Q150" s="142"/>
      <c r="R150" s="143">
        <f>R151</f>
        <v>0</v>
      </c>
      <c r="S150" s="142"/>
      <c r="T150" s="144">
        <f>T151</f>
        <v>0</v>
      </c>
      <c r="AR150" s="137" t="s">
        <v>33</v>
      </c>
      <c r="AT150" s="145" t="s">
        <v>77</v>
      </c>
      <c r="AU150" s="145" t="s">
        <v>33</v>
      </c>
      <c r="AY150" s="137" t="s">
        <v>157</v>
      </c>
      <c r="BK150" s="146">
        <f>BK151</f>
        <v>0</v>
      </c>
    </row>
    <row r="151" spans="1:65" s="2" customFormat="1" ht="16.5" customHeight="1">
      <c r="A151" s="33"/>
      <c r="B151" s="149"/>
      <c r="C151" s="150" t="s">
        <v>226</v>
      </c>
      <c r="D151" s="150" t="s">
        <v>160</v>
      </c>
      <c r="E151" s="151" t="s">
        <v>227</v>
      </c>
      <c r="F151" s="152" t="s">
        <v>228</v>
      </c>
      <c r="G151" s="153" t="s">
        <v>163</v>
      </c>
      <c r="H151" s="154">
        <v>32</v>
      </c>
      <c r="I151" s="155"/>
      <c r="J151" s="156">
        <f>ROUND(I151*H151,2)</f>
        <v>0</v>
      </c>
      <c r="K151" s="152" t="s">
        <v>1</v>
      </c>
      <c r="L151" s="34"/>
      <c r="M151" s="173" t="s">
        <v>1</v>
      </c>
      <c r="N151" s="174" t="s">
        <v>43</v>
      </c>
      <c r="O151" s="175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229</v>
      </c>
      <c r="AT151" s="161" t="s">
        <v>160</v>
      </c>
      <c r="AU151" s="161" t="s">
        <v>86</v>
      </c>
      <c r="AY151" s="18" t="s">
        <v>157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33</v>
      </c>
      <c r="BK151" s="162">
        <f>ROUND(I151*H151,2)</f>
        <v>0</v>
      </c>
      <c r="BL151" s="18" t="s">
        <v>229</v>
      </c>
      <c r="BM151" s="161" t="s">
        <v>230</v>
      </c>
    </row>
    <row r="152" spans="1:31" s="2" customFormat="1" ht="6.95" customHeight="1">
      <c r="A152" s="33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34"/>
      <c r="M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</sheetData>
  <autoFilter ref="C126:K15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2:12" s="1" customFormat="1" ht="12" customHeight="1">
      <c r="B8" s="21"/>
      <c r="D8" s="28" t="s">
        <v>126</v>
      </c>
      <c r="L8" s="21"/>
    </row>
    <row r="9" spans="1:31" s="2" customFormat="1" ht="16.5" customHeight="1">
      <c r="A9" s="33"/>
      <c r="B9" s="34"/>
      <c r="C9" s="33"/>
      <c r="D9" s="33"/>
      <c r="E9" s="280" t="s">
        <v>231</v>
      </c>
      <c r="F9" s="279"/>
      <c r="G9" s="279"/>
      <c r="H9" s="27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128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74" t="s">
        <v>232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</v>
      </c>
      <c r="G13" s="33"/>
      <c r="H13" s="33"/>
      <c r="I13" s="28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21</v>
      </c>
      <c r="E14" s="33"/>
      <c r="F14" s="26" t="s">
        <v>22</v>
      </c>
      <c r="G14" s="33"/>
      <c r="H14" s="33"/>
      <c r="I14" s="28" t="s">
        <v>23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28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2" t="str">
        <f>'Rekapitulace stavby'!E14</f>
        <v>Vyplň údaj</v>
      </c>
      <c r="F20" s="266"/>
      <c r="G20" s="266"/>
      <c r="H20" s="266"/>
      <c r="I20" s="28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32</v>
      </c>
      <c r="F23" s="33"/>
      <c r="G23" s="33"/>
      <c r="H23" s="33"/>
      <c r="I23" s="28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70" t="s">
        <v>1</v>
      </c>
      <c r="F29" s="270"/>
      <c r="G29" s="270"/>
      <c r="H29" s="27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38</v>
      </c>
      <c r="E32" s="33"/>
      <c r="F32" s="33"/>
      <c r="G32" s="33"/>
      <c r="H32" s="33"/>
      <c r="I32" s="33"/>
      <c r="J32" s="72">
        <f>ROUND(J127,0)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3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42</v>
      </c>
      <c r="E35" s="28" t="s">
        <v>43</v>
      </c>
      <c r="F35" s="105">
        <f>ROUND((SUM(BE127:BE196)),0)</f>
        <v>0</v>
      </c>
      <c r="G35" s="33"/>
      <c r="H35" s="33"/>
      <c r="I35" s="106">
        <v>0.21</v>
      </c>
      <c r="J35" s="105">
        <f>ROUND(((SUM(BE127:BE196))*I35),0)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44</v>
      </c>
      <c r="F36" s="105">
        <f>ROUND((SUM(BF127:BF196)),0)</f>
        <v>0</v>
      </c>
      <c r="G36" s="33"/>
      <c r="H36" s="33"/>
      <c r="I36" s="106">
        <v>0.12</v>
      </c>
      <c r="J36" s="105">
        <f>ROUND(((SUM(BF127:BF196))*I36),0)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5">
        <f>ROUND((SUM(BG127:BG196)),0)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05">
        <f>ROUND((SUM(BH127:BH196)),0)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05">
        <f>ROUND((SUM(BI127:BI196)),0)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48</v>
      </c>
      <c r="E41" s="61"/>
      <c r="F41" s="61"/>
      <c r="G41" s="109" t="s">
        <v>49</v>
      </c>
      <c r="H41" s="110" t="s">
        <v>50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1:31" s="2" customFormat="1" ht="16.5" customHeight="1">
      <c r="A87" s="33"/>
      <c r="B87" s="34"/>
      <c r="C87" s="33"/>
      <c r="D87" s="33"/>
      <c r="E87" s="280" t="s">
        <v>231</v>
      </c>
      <c r="F87" s="279"/>
      <c r="G87" s="279"/>
      <c r="H87" s="27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128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4" t="str">
        <f>E11</f>
        <v>SO 410.1 - elektro - silnoproud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21</v>
      </c>
      <c r="D91" s="33"/>
      <c r="E91" s="33"/>
      <c r="F91" s="26" t="str">
        <f>F14</f>
        <v>Brno</v>
      </c>
      <c r="G91" s="33"/>
      <c r="H91" s="33"/>
      <c r="I91" s="28" t="s">
        <v>23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24</v>
      </c>
      <c r="D93" s="33"/>
      <c r="E93" s="33"/>
      <c r="F93" s="26" t="str">
        <f>E17</f>
        <v>BRNĚNSKÉ VODÁRNY A KANALIZACE, a.s.</v>
      </c>
      <c r="G93" s="33"/>
      <c r="H93" s="33"/>
      <c r="I93" s="28" t="s">
        <v>30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131</v>
      </c>
      <c r="D96" s="107"/>
      <c r="E96" s="107"/>
      <c r="F96" s="107"/>
      <c r="G96" s="107"/>
      <c r="H96" s="107"/>
      <c r="I96" s="107"/>
      <c r="J96" s="116" t="s">
        <v>132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133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134</v>
      </c>
    </row>
    <row r="99" spans="2:12" s="9" customFormat="1" ht="24.95" customHeight="1">
      <c r="B99" s="118"/>
      <c r="D99" s="119" t="s">
        <v>233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12" s="9" customFormat="1" ht="24.95" customHeight="1">
      <c r="B100" s="118"/>
      <c r="D100" s="119" t="s">
        <v>234</v>
      </c>
      <c r="E100" s="120"/>
      <c r="F100" s="120"/>
      <c r="G100" s="120"/>
      <c r="H100" s="120"/>
      <c r="I100" s="120"/>
      <c r="J100" s="121">
        <f>J138</f>
        <v>0</v>
      </c>
      <c r="L100" s="118"/>
    </row>
    <row r="101" spans="2:12" s="10" customFormat="1" ht="19.9" customHeight="1">
      <c r="B101" s="122"/>
      <c r="D101" s="123" t="s">
        <v>235</v>
      </c>
      <c r="E101" s="124"/>
      <c r="F101" s="124"/>
      <c r="G101" s="124"/>
      <c r="H101" s="124"/>
      <c r="I101" s="124"/>
      <c r="J101" s="125">
        <f>J139</f>
        <v>0</v>
      </c>
      <c r="L101" s="122"/>
    </row>
    <row r="102" spans="2:12" s="10" customFormat="1" ht="19.9" customHeight="1">
      <c r="B102" s="122"/>
      <c r="D102" s="123" t="s">
        <v>236</v>
      </c>
      <c r="E102" s="124"/>
      <c r="F102" s="124"/>
      <c r="G102" s="124"/>
      <c r="H102" s="124"/>
      <c r="I102" s="124"/>
      <c r="J102" s="125">
        <f>J148</f>
        <v>0</v>
      </c>
      <c r="L102" s="122"/>
    </row>
    <row r="103" spans="2:12" s="10" customFormat="1" ht="19.9" customHeight="1">
      <c r="B103" s="122"/>
      <c r="D103" s="123" t="s">
        <v>237</v>
      </c>
      <c r="E103" s="124"/>
      <c r="F103" s="124"/>
      <c r="G103" s="124"/>
      <c r="H103" s="124"/>
      <c r="I103" s="124"/>
      <c r="J103" s="125">
        <f>J160</f>
        <v>0</v>
      </c>
      <c r="L103" s="122"/>
    </row>
    <row r="104" spans="2:12" s="10" customFormat="1" ht="19.9" customHeight="1">
      <c r="B104" s="122"/>
      <c r="D104" s="123" t="s">
        <v>238</v>
      </c>
      <c r="E104" s="124"/>
      <c r="F104" s="124"/>
      <c r="G104" s="124"/>
      <c r="H104" s="124"/>
      <c r="I104" s="124"/>
      <c r="J104" s="125">
        <f>J176</f>
        <v>0</v>
      </c>
      <c r="L104" s="122"/>
    </row>
    <row r="105" spans="2:12" s="10" customFormat="1" ht="19.9" customHeight="1">
      <c r="B105" s="122"/>
      <c r="D105" s="123" t="s">
        <v>239</v>
      </c>
      <c r="E105" s="124"/>
      <c r="F105" s="124"/>
      <c r="G105" s="124"/>
      <c r="H105" s="124"/>
      <c r="I105" s="124"/>
      <c r="J105" s="125">
        <f>J186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17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0" t="str">
        <f>E7</f>
        <v>BRNO, REKONSTRUKCE KOLEKTORU III, AREÁL PISÁRKY</v>
      </c>
      <c r="F115" s="281"/>
      <c r="G115" s="281"/>
      <c r="H115" s="28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126</v>
      </c>
      <c r="L116" s="21"/>
    </row>
    <row r="117" spans="1:31" s="2" customFormat="1" ht="16.5" customHeight="1">
      <c r="A117" s="33"/>
      <c r="B117" s="34"/>
      <c r="C117" s="33"/>
      <c r="D117" s="33"/>
      <c r="E117" s="280" t="s">
        <v>231</v>
      </c>
      <c r="F117" s="279"/>
      <c r="G117" s="279"/>
      <c r="H117" s="27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128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4" t="str">
        <f>E11</f>
        <v>SO 410.1 - elektro - silnoproud</v>
      </c>
      <c r="F119" s="279"/>
      <c r="G119" s="279"/>
      <c r="H119" s="27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21</v>
      </c>
      <c r="D121" s="33"/>
      <c r="E121" s="33"/>
      <c r="F121" s="26" t="str">
        <f>F14</f>
        <v>Brno</v>
      </c>
      <c r="G121" s="33"/>
      <c r="H121" s="33"/>
      <c r="I121" s="28" t="s">
        <v>23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24</v>
      </c>
      <c r="D123" s="33"/>
      <c r="E123" s="33"/>
      <c r="F123" s="26" t="str">
        <f>E17</f>
        <v>BRNĚNSKÉ VODÁRNY A KANALIZACE, a.s.</v>
      </c>
      <c r="G123" s="33"/>
      <c r="H123" s="33"/>
      <c r="I123" s="28" t="s">
        <v>30</v>
      </c>
      <c r="J123" s="31" t="str">
        <f>E23</f>
        <v>PROKAN smart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IF(E20="","",E20)</f>
        <v>Vyplň údaj</v>
      </c>
      <c r="G124" s="33"/>
      <c r="H124" s="33"/>
      <c r="I124" s="28" t="s">
        <v>34</v>
      </c>
      <c r="J124" s="31" t="str">
        <f>E26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6"/>
      <c r="B126" s="127"/>
      <c r="C126" s="128" t="s">
        <v>143</v>
      </c>
      <c r="D126" s="129" t="s">
        <v>63</v>
      </c>
      <c r="E126" s="129" t="s">
        <v>59</v>
      </c>
      <c r="F126" s="129" t="s">
        <v>60</v>
      </c>
      <c r="G126" s="129" t="s">
        <v>144</v>
      </c>
      <c r="H126" s="129" t="s">
        <v>145</v>
      </c>
      <c r="I126" s="129" t="s">
        <v>146</v>
      </c>
      <c r="J126" s="129" t="s">
        <v>132</v>
      </c>
      <c r="K126" s="130" t="s">
        <v>147</v>
      </c>
      <c r="L126" s="131"/>
      <c r="M126" s="63" t="s">
        <v>1</v>
      </c>
      <c r="N126" s="64" t="s">
        <v>42</v>
      </c>
      <c r="O126" s="64" t="s">
        <v>148</v>
      </c>
      <c r="P126" s="64" t="s">
        <v>149</v>
      </c>
      <c r="Q126" s="64" t="s">
        <v>150</v>
      </c>
      <c r="R126" s="64" t="s">
        <v>151</v>
      </c>
      <c r="S126" s="64" t="s">
        <v>152</v>
      </c>
      <c r="T126" s="65" t="s">
        <v>153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154</v>
      </c>
      <c r="D127" s="33"/>
      <c r="E127" s="33"/>
      <c r="F127" s="33"/>
      <c r="G127" s="33"/>
      <c r="H127" s="33"/>
      <c r="I127" s="33"/>
      <c r="J127" s="132">
        <f>BK127</f>
        <v>0</v>
      </c>
      <c r="K127" s="33"/>
      <c r="L127" s="34"/>
      <c r="M127" s="66"/>
      <c r="N127" s="57"/>
      <c r="O127" s="67"/>
      <c r="P127" s="133">
        <f>P128+P138</f>
        <v>0</v>
      </c>
      <c r="Q127" s="67"/>
      <c r="R127" s="133">
        <f>R128+R138</f>
        <v>0</v>
      </c>
      <c r="S127" s="67"/>
      <c r="T127" s="134">
        <f>T128+T138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77</v>
      </c>
      <c r="AU127" s="18" t="s">
        <v>134</v>
      </c>
      <c r="BK127" s="135">
        <f>BK128+BK138</f>
        <v>0</v>
      </c>
    </row>
    <row r="128" spans="2:63" s="12" customFormat="1" ht="25.9" customHeight="1">
      <c r="B128" s="136"/>
      <c r="D128" s="137" t="s">
        <v>77</v>
      </c>
      <c r="E128" s="138" t="s">
        <v>240</v>
      </c>
      <c r="F128" s="138" t="s">
        <v>241</v>
      </c>
      <c r="I128" s="139"/>
      <c r="J128" s="140">
        <f>BK128</f>
        <v>0</v>
      </c>
      <c r="L128" s="136"/>
      <c r="M128" s="141"/>
      <c r="N128" s="142"/>
      <c r="O128" s="142"/>
      <c r="P128" s="143">
        <f>SUM(P129:P137)</f>
        <v>0</v>
      </c>
      <c r="Q128" s="142"/>
      <c r="R128" s="143">
        <f>SUM(R129:R137)</f>
        <v>0</v>
      </c>
      <c r="S128" s="142"/>
      <c r="T128" s="144">
        <f>SUM(T129:T137)</f>
        <v>0</v>
      </c>
      <c r="AR128" s="137" t="s">
        <v>113</v>
      </c>
      <c r="AT128" s="145" t="s">
        <v>77</v>
      </c>
      <c r="AU128" s="145" t="s">
        <v>78</v>
      </c>
      <c r="AY128" s="137" t="s">
        <v>157</v>
      </c>
      <c r="BK128" s="146">
        <f>SUM(BK129:BK137)</f>
        <v>0</v>
      </c>
    </row>
    <row r="129" spans="1:65" s="2" customFormat="1" ht="24.2" customHeight="1">
      <c r="A129" s="33"/>
      <c r="B129" s="149"/>
      <c r="C129" s="150" t="s">
        <v>33</v>
      </c>
      <c r="D129" s="150" t="s">
        <v>160</v>
      </c>
      <c r="E129" s="151" t="s">
        <v>33</v>
      </c>
      <c r="F129" s="152" t="s">
        <v>242</v>
      </c>
      <c r="G129" s="153" t="s">
        <v>183</v>
      </c>
      <c r="H129" s="154">
        <v>1</v>
      </c>
      <c r="I129" s="155"/>
      <c r="J129" s="156">
        <f>ROUND(I129*H129,2)</f>
        <v>0</v>
      </c>
      <c r="K129" s="152" t="s">
        <v>243</v>
      </c>
      <c r="L129" s="34"/>
      <c r="M129" s="157" t="s">
        <v>1</v>
      </c>
      <c r="N129" s="158" t="s">
        <v>43</v>
      </c>
      <c r="O129" s="59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229</v>
      </c>
      <c r="AT129" s="161" t="s">
        <v>160</v>
      </c>
      <c r="AU129" s="161" t="s">
        <v>33</v>
      </c>
      <c r="AY129" s="18" t="s">
        <v>157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8" t="s">
        <v>33</v>
      </c>
      <c r="BK129" s="162">
        <f>ROUND(I129*H129,2)</f>
        <v>0</v>
      </c>
      <c r="BL129" s="18" t="s">
        <v>229</v>
      </c>
      <c r="BM129" s="161" t="s">
        <v>86</v>
      </c>
    </row>
    <row r="130" spans="1:65" s="2" customFormat="1" ht="16.5" customHeight="1">
      <c r="A130" s="33"/>
      <c r="B130" s="149"/>
      <c r="C130" s="150" t="s">
        <v>86</v>
      </c>
      <c r="D130" s="150" t="s">
        <v>160</v>
      </c>
      <c r="E130" s="151" t="s">
        <v>86</v>
      </c>
      <c r="F130" s="152" t="s">
        <v>244</v>
      </c>
      <c r="G130" s="153" t="s">
        <v>183</v>
      </c>
      <c r="H130" s="154">
        <v>1</v>
      </c>
      <c r="I130" s="155"/>
      <c r="J130" s="156">
        <f>ROUND(I130*H130,2)</f>
        <v>0</v>
      </c>
      <c r="K130" s="152" t="s">
        <v>243</v>
      </c>
      <c r="L130" s="34"/>
      <c r="M130" s="157" t="s">
        <v>1</v>
      </c>
      <c r="N130" s="158" t="s">
        <v>43</v>
      </c>
      <c r="O130" s="59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229</v>
      </c>
      <c r="AT130" s="161" t="s">
        <v>160</v>
      </c>
      <c r="AU130" s="161" t="s">
        <v>33</v>
      </c>
      <c r="AY130" s="18" t="s">
        <v>157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33</v>
      </c>
      <c r="BK130" s="162">
        <f>ROUND(I130*H130,2)</f>
        <v>0</v>
      </c>
      <c r="BL130" s="18" t="s">
        <v>229</v>
      </c>
      <c r="BM130" s="161" t="s">
        <v>164</v>
      </c>
    </row>
    <row r="131" spans="2:51" s="13" customFormat="1" ht="12">
      <c r="B131" s="178"/>
      <c r="D131" s="179" t="s">
        <v>245</v>
      </c>
      <c r="E131" s="180" t="s">
        <v>1</v>
      </c>
      <c r="F131" s="181" t="s">
        <v>246</v>
      </c>
      <c r="H131" s="180" t="s">
        <v>1</v>
      </c>
      <c r="I131" s="182"/>
      <c r="L131" s="178"/>
      <c r="M131" s="183"/>
      <c r="N131" s="184"/>
      <c r="O131" s="184"/>
      <c r="P131" s="184"/>
      <c r="Q131" s="184"/>
      <c r="R131" s="184"/>
      <c r="S131" s="184"/>
      <c r="T131" s="185"/>
      <c r="AT131" s="180" t="s">
        <v>245</v>
      </c>
      <c r="AU131" s="180" t="s">
        <v>33</v>
      </c>
      <c r="AV131" s="13" t="s">
        <v>33</v>
      </c>
      <c r="AW131" s="13" t="s">
        <v>31</v>
      </c>
      <c r="AX131" s="13" t="s">
        <v>78</v>
      </c>
      <c r="AY131" s="180" t="s">
        <v>157</v>
      </c>
    </row>
    <row r="132" spans="2:51" s="13" customFormat="1" ht="12">
      <c r="B132" s="178"/>
      <c r="D132" s="179" t="s">
        <v>245</v>
      </c>
      <c r="E132" s="180" t="s">
        <v>1</v>
      </c>
      <c r="F132" s="181" t="s">
        <v>247</v>
      </c>
      <c r="H132" s="180" t="s">
        <v>1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80" t="s">
        <v>245</v>
      </c>
      <c r="AU132" s="180" t="s">
        <v>33</v>
      </c>
      <c r="AV132" s="13" t="s">
        <v>33</v>
      </c>
      <c r="AW132" s="13" t="s">
        <v>31</v>
      </c>
      <c r="AX132" s="13" t="s">
        <v>78</v>
      </c>
      <c r="AY132" s="180" t="s">
        <v>157</v>
      </c>
    </row>
    <row r="133" spans="2:51" s="13" customFormat="1" ht="12">
      <c r="B133" s="178"/>
      <c r="D133" s="179" t="s">
        <v>245</v>
      </c>
      <c r="E133" s="180" t="s">
        <v>1</v>
      </c>
      <c r="F133" s="181" t="s">
        <v>248</v>
      </c>
      <c r="H133" s="180" t="s">
        <v>1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80" t="s">
        <v>245</v>
      </c>
      <c r="AU133" s="180" t="s">
        <v>33</v>
      </c>
      <c r="AV133" s="13" t="s">
        <v>33</v>
      </c>
      <c r="AW133" s="13" t="s">
        <v>31</v>
      </c>
      <c r="AX133" s="13" t="s">
        <v>78</v>
      </c>
      <c r="AY133" s="180" t="s">
        <v>157</v>
      </c>
    </row>
    <row r="134" spans="2:51" s="13" customFormat="1" ht="12">
      <c r="B134" s="178"/>
      <c r="D134" s="179" t="s">
        <v>245</v>
      </c>
      <c r="E134" s="180" t="s">
        <v>1</v>
      </c>
      <c r="F134" s="181" t="s">
        <v>249</v>
      </c>
      <c r="H134" s="180" t="s">
        <v>1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80" t="s">
        <v>245</v>
      </c>
      <c r="AU134" s="180" t="s">
        <v>33</v>
      </c>
      <c r="AV134" s="13" t="s">
        <v>33</v>
      </c>
      <c r="AW134" s="13" t="s">
        <v>31</v>
      </c>
      <c r="AX134" s="13" t="s">
        <v>78</v>
      </c>
      <c r="AY134" s="180" t="s">
        <v>157</v>
      </c>
    </row>
    <row r="135" spans="2:51" s="13" customFormat="1" ht="12">
      <c r="B135" s="178"/>
      <c r="D135" s="179" t="s">
        <v>245</v>
      </c>
      <c r="E135" s="180" t="s">
        <v>1</v>
      </c>
      <c r="F135" s="181" t="s">
        <v>250</v>
      </c>
      <c r="H135" s="180" t="s">
        <v>1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80" t="s">
        <v>245</v>
      </c>
      <c r="AU135" s="180" t="s">
        <v>33</v>
      </c>
      <c r="AV135" s="13" t="s">
        <v>33</v>
      </c>
      <c r="AW135" s="13" t="s">
        <v>31</v>
      </c>
      <c r="AX135" s="13" t="s">
        <v>78</v>
      </c>
      <c r="AY135" s="180" t="s">
        <v>157</v>
      </c>
    </row>
    <row r="136" spans="2:51" s="14" customFormat="1" ht="12">
      <c r="B136" s="186"/>
      <c r="D136" s="179" t="s">
        <v>245</v>
      </c>
      <c r="E136" s="187" t="s">
        <v>1</v>
      </c>
      <c r="F136" s="188" t="s">
        <v>33</v>
      </c>
      <c r="H136" s="189">
        <v>1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245</v>
      </c>
      <c r="AU136" s="187" t="s">
        <v>33</v>
      </c>
      <c r="AV136" s="14" t="s">
        <v>86</v>
      </c>
      <c r="AW136" s="14" t="s">
        <v>31</v>
      </c>
      <c r="AX136" s="14" t="s">
        <v>33</v>
      </c>
      <c r="AY136" s="187" t="s">
        <v>157</v>
      </c>
    </row>
    <row r="137" spans="1:65" s="2" customFormat="1" ht="24.2" customHeight="1">
      <c r="A137" s="33"/>
      <c r="B137" s="149"/>
      <c r="C137" s="150" t="s">
        <v>113</v>
      </c>
      <c r="D137" s="150" t="s">
        <v>160</v>
      </c>
      <c r="E137" s="151" t="s">
        <v>113</v>
      </c>
      <c r="F137" s="152" t="s">
        <v>251</v>
      </c>
      <c r="G137" s="153" t="s">
        <v>183</v>
      </c>
      <c r="H137" s="154">
        <v>5</v>
      </c>
      <c r="I137" s="155"/>
      <c r="J137" s="156">
        <f>ROUND(I137*H137,2)</f>
        <v>0</v>
      </c>
      <c r="K137" s="152" t="s">
        <v>243</v>
      </c>
      <c r="L137" s="34"/>
      <c r="M137" s="157" t="s">
        <v>1</v>
      </c>
      <c r="N137" s="158" t="s">
        <v>43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229</v>
      </c>
      <c r="AT137" s="161" t="s">
        <v>160</v>
      </c>
      <c r="AU137" s="161" t="s">
        <v>33</v>
      </c>
      <c r="AY137" s="18" t="s">
        <v>157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33</v>
      </c>
      <c r="BK137" s="162">
        <f>ROUND(I137*H137,2)</f>
        <v>0</v>
      </c>
      <c r="BL137" s="18" t="s">
        <v>229</v>
      </c>
      <c r="BM137" s="161" t="s">
        <v>179</v>
      </c>
    </row>
    <row r="138" spans="2:63" s="12" customFormat="1" ht="25.9" customHeight="1">
      <c r="B138" s="136"/>
      <c r="D138" s="137" t="s">
        <v>77</v>
      </c>
      <c r="E138" s="138" t="s">
        <v>252</v>
      </c>
      <c r="F138" s="138" t="s">
        <v>253</v>
      </c>
      <c r="I138" s="139"/>
      <c r="J138" s="140">
        <f>BK138</f>
        <v>0</v>
      </c>
      <c r="L138" s="136"/>
      <c r="M138" s="141"/>
      <c r="N138" s="142"/>
      <c r="O138" s="142"/>
      <c r="P138" s="143">
        <f>P139+P148+P160+P176+P186</f>
        <v>0</v>
      </c>
      <c r="Q138" s="142"/>
      <c r="R138" s="143">
        <f>R139+R148+R160+R176+R186</f>
        <v>0</v>
      </c>
      <c r="S138" s="142"/>
      <c r="T138" s="144">
        <f>T139+T148+T160+T176+T186</f>
        <v>0</v>
      </c>
      <c r="AR138" s="137" t="s">
        <v>113</v>
      </c>
      <c r="AT138" s="145" t="s">
        <v>77</v>
      </c>
      <c r="AU138" s="145" t="s">
        <v>78</v>
      </c>
      <c r="AY138" s="137" t="s">
        <v>157</v>
      </c>
      <c r="BK138" s="146">
        <f>BK139+BK148+BK160+BK176+BK186</f>
        <v>0</v>
      </c>
    </row>
    <row r="139" spans="2:63" s="12" customFormat="1" ht="22.9" customHeight="1">
      <c r="B139" s="136"/>
      <c r="D139" s="137" t="s">
        <v>77</v>
      </c>
      <c r="E139" s="147" t="s">
        <v>254</v>
      </c>
      <c r="F139" s="147" t="s">
        <v>255</v>
      </c>
      <c r="I139" s="139"/>
      <c r="J139" s="148">
        <f>BK139</f>
        <v>0</v>
      </c>
      <c r="L139" s="136"/>
      <c r="M139" s="141"/>
      <c r="N139" s="142"/>
      <c r="O139" s="142"/>
      <c r="P139" s="143">
        <f>SUM(P140:P147)</f>
        <v>0</v>
      </c>
      <c r="Q139" s="142"/>
      <c r="R139" s="143">
        <f>SUM(R140:R147)</f>
        <v>0</v>
      </c>
      <c r="S139" s="142"/>
      <c r="T139" s="144">
        <f>SUM(T140:T147)</f>
        <v>0</v>
      </c>
      <c r="AR139" s="137" t="s">
        <v>113</v>
      </c>
      <c r="AT139" s="145" t="s">
        <v>77</v>
      </c>
      <c r="AU139" s="145" t="s">
        <v>33</v>
      </c>
      <c r="AY139" s="137" t="s">
        <v>157</v>
      </c>
      <c r="BK139" s="146">
        <f>SUM(BK140:BK147)</f>
        <v>0</v>
      </c>
    </row>
    <row r="140" spans="1:65" s="2" customFormat="1" ht="16.5" customHeight="1">
      <c r="A140" s="33"/>
      <c r="B140" s="149"/>
      <c r="C140" s="150" t="s">
        <v>164</v>
      </c>
      <c r="D140" s="150" t="s">
        <v>160</v>
      </c>
      <c r="E140" s="151" t="s">
        <v>164</v>
      </c>
      <c r="F140" s="152" t="s">
        <v>256</v>
      </c>
      <c r="G140" s="153" t="s">
        <v>257</v>
      </c>
      <c r="H140" s="154">
        <v>34</v>
      </c>
      <c r="I140" s="155"/>
      <c r="J140" s="156">
        <f aca="true" t="shared" si="0" ref="J140:J147">ROUND(I140*H140,2)</f>
        <v>0</v>
      </c>
      <c r="K140" s="152" t="s">
        <v>243</v>
      </c>
      <c r="L140" s="34"/>
      <c r="M140" s="157" t="s">
        <v>1</v>
      </c>
      <c r="N140" s="158" t="s">
        <v>43</v>
      </c>
      <c r="O140" s="59"/>
      <c r="P140" s="159">
        <f aca="true" t="shared" si="1" ref="P140:P147">O140*H140</f>
        <v>0</v>
      </c>
      <c r="Q140" s="159">
        <v>0</v>
      </c>
      <c r="R140" s="159">
        <f aca="true" t="shared" si="2" ref="R140:R147">Q140*H140</f>
        <v>0</v>
      </c>
      <c r="S140" s="159">
        <v>0</v>
      </c>
      <c r="T140" s="160">
        <f aca="true" t="shared" si="3" ref="T140:T147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229</v>
      </c>
      <c r="AT140" s="161" t="s">
        <v>160</v>
      </c>
      <c r="AU140" s="161" t="s">
        <v>86</v>
      </c>
      <c r="AY140" s="18" t="s">
        <v>157</v>
      </c>
      <c r="BE140" s="162">
        <f aca="true" t="shared" si="4" ref="BE140:BE147">IF(N140="základní",J140,0)</f>
        <v>0</v>
      </c>
      <c r="BF140" s="162">
        <f aca="true" t="shared" si="5" ref="BF140:BF147">IF(N140="snížená",J140,0)</f>
        <v>0</v>
      </c>
      <c r="BG140" s="162">
        <f aca="true" t="shared" si="6" ref="BG140:BG147">IF(N140="zákl. přenesená",J140,0)</f>
        <v>0</v>
      </c>
      <c r="BH140" s="162">
        <f aca="true" t="shared" si="7" ref="BH140:BH147">IF(N140="sníž. přenesená",J140,0)</f>
        <v>0</v>
      </c>
      <c r="BI140" s="162">
        <f aca="true" t="shared" si="8" ref="BI140:BI147">IF(N140="nulová",J140,0)</f>
        <v>0</v>
      </c>
      <c r="BJ140" s="18" t="s">
        <v>33</v>
      </c>
      <c r="BK140" s="162">
        <f aca="true" t="shared" si="9" ref="BK140:BK147">ROUND(I140*H140,2)</f>
        <v>0</v>
      </c>
      <c r="BL140" s="18" t="s">
        <v>229</v>
      </c>
      <c r="BM140" s="161" t="s">
        <v>158</v>
      </c>
    </row>
    <row r="141" spans="1:65" s="2" customFormat="1" ht="16.5" customHeight="1">
      <c r="A141" s="33"/>
      <c r="B141" s="149"/>
      <c r="C141" s="150" t="s">
        <v>180</v>
      </c>
      <c r="D141" s="150" t="s">
        <v>160</v>
      </c>
      <c r="E141" s="151" t="s">
        <v>180</v>
      </c>
      <c r="F141" s="152" t="s">
        <v>258</v>
      </c>
      <c r="G141" s="153" t="s">
        <v>257</v>
      </c>
      <c r="H141" s="154">
        <v>7</v>
      </c>
      <c r="I141" s="155"/>
      <c r="J141" s="156">
        <f t="shared" si="0"/>
        <v>0</v>
      </c>
      <c r="K141" s="152" t="s">
        <v>243</v>
      </c>
      <c r="L141" s="34"/>
      <c r="M141" s="157" t="s">
        <v>1</v>
      </c>
      <c r="N141" s="158" t="s">
        <v>43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229</v>
      </c>
      <c r="AT141" s="161" t="s">
        <v>160</v>
      </c>
      <c r="AU141" s="161" t="s">
        <v>86</v>
      </c>
      <c r="AY141" s="18" t="s">
        <v>157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33</v>
      </c>
      <c r="BK141" s="162">
        <f t="shared" si="9"/>
        <v>0</v>
      </c>
      <c r="BL141" s="18" t="s">
        <v>229</v>
      </c>
      <c r="BM141" s="161" t="s">
        <v>184</v>
      </c>
    </row>
    <row r="142" spans="1:65" s="2" customFormat="1" ht="16.5" customHeight="1">
      <c r="A142" s="33"/>
      <c r="B142" s="149"/>
      <c r="C142" s="150" t="s">
        <v>179</v>
      </c>
      <c r="D142" s="150" t="s">
        <v>160</v>
      </c>
      <c r="E142" s="151" t="s">
        <v>179</v>
      </c>
      <c r="F142" s="152" t="s">
        <v>259</v>
      </c>
      <c r="G142" s="153" t="s">
        <v>257</v>
      </c>
      <c r="H142" s="154">
        <v>1</v>
      </c>
      <c r="I142" s="155"/>
      <c r="J142" s="156">
        <f t="shared" si="0"/>
        <v>0</v>
      </c>
      <c r="K142" s="152" t="s">
        <v>243</v>
      </c>
      <c r="L142" s="34"/>
      <c r="M142" s="157" t="s">
        <v>1</v>
      </c>
      <c r="N142" s="158" t="s">
        <v>43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229</v>
      </c>
      <c r="AT142" s="161" t="s">
        <v>160</v>
      </c>
      <c r="AU142" s="161" t="s">
        <v>86</v>
      </c>
      <c r="AY142" s="18" t="s">
        <v>157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33</v>
      </c>
      <c r="BK142" s="162">
        <f t="shared" si="9"/>
        <v>0</v>
      </c>
      <c r="BL142" s="18" t="s">
        <v>229</v>
      </c>
      <c r="BM142" s="161" t="s">
        <v>9</v>
      </c>
    </row>
    <row r="143" spans="1:65" s="2" customFormat="1" ht="21.75" customHeight="1">
      <c r="A143" s="33"/>
      <c r="B143" s="149"/>
      <c r="C143" s="150" t="s">
        <v>187</v>
      </c>
      <c r="D143" s="150" t="s">
        <v>160</v>
      </c>
      <c r="E143" s="151" t="s">
        <v>187</v>
      </c>
      <c r="F143" s="152" t="s">
        <v>260</v>
      </c>
      <c r="G143" s="153" t="s">
        <v>257</v>
      </c>
      <c r="H143" s="154">
        <v>8</v>
      </c>
      <c r="I143" s="155"/>
      <c r="J143" s="156">
        <f t="shared" si="0"/>
        <v>0</v>
      </c>
      <c r="K143" s="152" t="s">
        <v>243</v>
      </c>
      <c r="L143" s="34"/>
      <c r="M143" s="157" t="s">
        <v>1</v>
      </c>
      <c r="N143" s="158" t="s">
        <v>43</v>
      </c>
      <c r="O143" s="59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229</v>
      </c>
      <c r="AT143" s="161" t="s">
        <v>160</v>
      </c>
      <c r="AU143" s="161" t="s">
        <v>86</v>
      </c>
      <c r="AY143" s="18" t="s">
        <v>157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33</v>
      </c>
      <c r="BK143" s="162">
        <f t="shared" si="9"/>
        <v>0</v>
      </c>
      <c r="BL143" s="18" t="s">
        <v>229</v>
      </c>
      <c r="BM143" s="161" t="s">
        <v>190</v>
      </c>
    </row>
    <row r="144" spans="1:65" s="2" customFormat="1" ht="16.5" customHeight="1">
      <c r="A144" s="33"/>
      <c r="B144" s="149"/>
      <c r="C144" s="150" t="s">
        <v>158</v>
      </c>
      <c r="D144" s="150" t="s">
        <v>160</v>
      </c>
      <c r="E144" s="151" t="s">
        <v>158</v>
      </c>
      <c r="F144" s="152" t="s">
        <v>261</v>
      </c>
      <c r="G144" s="153" t="s">
        <v>257</v>
      </c>
      <c r="H144" s="154">
        <v>5</v>
      </c>
      <c r="I144" s="155"/>
      <c r="J144" s="156">
        <f t="shared" si="0"/>
        <v>0</v>
      </c>
      <c r="K144" s="152" t="s">
        <v>243</v>
      </c>
      <c r="L144" s="34"/>
      <c r="M144" s="157" t="s">
        <v>1</v>
      </c>
      <c r="N144" s="158" t="s">
        <v>43</v>
      </c>
      <c r="O144" s="59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229</v>
      </c>
      <c r="AT144" s="161" t="s">
        <v>160</v>
      </c>
      <c r="AU144" s="161" t="s">
        <v>86</v>
      </c>
      <c r="AY144" s="18" t="s">
        <v>157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8" t="s">
        <v>33</v>
      </c>
      <c r="BK144" s="162">
        <f t="shared" si="9"/>
        <v>0</v>
      </c>
      <c r="BL144" s="18" t="s">
        <v>229</v>
      </c>
      <c r="BM144" s="161" t="s">
        <v>169</v>
      </c>
    </row>
    <row r="145" spans="1:65" s="2" customFormat="1" ht="16.5" customHeight="1">
      <c r="A145" s="33"/>
      <c r="B145" s="149"/>
      <c r="C145" s="150" t="s">
        <v>193</v>
      </c>
      <c r="D145" s="150" t="s">
        <v>160</v>
      </c>
      <c r="E145" s="151" t="s">
        <v>193</v>
      </c>
      <c r="F145" s="152" t="s">
        <v>262</v>
      </c>
      <c r="G145" s="153" t="s">
        <v>257</v>
      </c>
      <c r="H145" s="154">
        <v>11</v>
      </c>
      <c r="I145" s="155"/>
      <c r="J145" s="156">
        <f t="shared" si="0"/>
        <v>0</v>
      </c>
      <c r="K145" s="152" t="s">
        <v>243</v>
      </c>
      <c r="L145" s="34"/>
      <c r="M145" s="157" t="s">
        <v>1</v>
      </c>
      <c r="N145" s="158" t="s">
        <v>43</v>
      </c>
      <c r="O145" s="59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229</v>
      </c>
      <c r="AT145" s="161" t="s">
        <v>160</v>
      </c>
      <c r="AU145" s="161" t="s">
        <v>86</v>
      </c>
      <c r="AY145" s="18" t="s">
        <v>157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8" t="s">
        <v>33</v>
      </c>
      <c r="BK145" s="162">
        <f t="shared" si="9"/>
        <v>0</v>
      </c>
      <c r="BL145" s="18" t="s">
        <v>229</v>
      </c>
      <c r="BM145" s="161" t="s">
        <v>196</v>
      </c>
    </row>
    <row r="146" spans="1:65" s="2" customFormat="1" ht="16.5" customHeight="1">
      <c r="A146" s="33"/>
      <c r="B146" s="149"/>
      <c r="C146" s="150" t="s">
        <v>184</v>
      </c>
      <c r="D146" s="150" t="s">
        <v>160</v>
      </c>
      <c r="E146" s="151" t="s">
        <v>184</v>
      </c>
      <c r="F146" s="152" t="s">
        <v>263</v>
      </c>
      <c r="G146" s="153" t="s">
        <v>257</v>
      </c>
      <c r="H146" s="154">
        <v>3</v>
      </c>
      <c r="I146" s="155"/>
      <c r="J146" s="156">
        <f t="shared" si="0"/>
        <v>0</v>
      </c>
      <c r="K146" s="152" t="s">
        <v>243</v>
      </c>
      <c r="L146" s="34"/>
      <c r="M146" s="157" t="s">
        <v>1</v>
      </c>
      <c r="N146" s="158" t="s">
        <v>43</v>
      </c>
      <c r="O146" s="59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229</v>
      </c>
      <c r="AT146" s="161" t="s">
        <v>160</v>
      </c>
      <c r="AU146" s="161" t="s">
        <v>86</v>
      </c>
      <c r="AY146" s="18" t="s">
        <v>157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8" t="s">
        <v>33</v>
      </c>
      <c r="BK146" s="162">
        <f t="shared" si="9"/>
        <v>0</v>
      </c>
      <c r="BL146" s="18" t="s">
        <v>229</v>
      </c>
      <c r="BM146" s="161" t="s">
        <v>199</v>
      </c>
    </row>
    <row r="147" spans="1:65" s="2" customFormat="1" ht="16.5" customHeight="1">
      <c r="A147" s="33"/>
      <c r="B147" s="149"/>
      <c r="C147" s="150" t="s">
        <v>200</v>
      </c>
      <c r="D147" s="150" t="s">
        <v>160</v>
      </c>
      <c r="E147" s="151" t="s">
        <v>200</v>
      </c>
      <c r="F147" s="152" t="s">
        <v>264</v>
      </c>
      <c r="G147" s="153" t="s">
        <v>183</v>
      </c>
      <c r="H147" s="154">
        <v>1</v>
      </c>
      <c r="I147" s="155"/>
      <c r="J147" s="156">
        <f t="shared" si="0"/>
        <v>0</v>
      </c>
      <c r="K147" s="152" t="s">
        <v>243</v>
      </c>
      <c r="L147" s="34"/>
      <c r="M147" s="157" t="s">
        <v>1</v>
      </c>
      <c r="N147" s="158" t="s">
        <v>43</v>
      </c>
      <c r="O147" s="59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229</v>
      </c>
      <c r="AT147" s="161" t="s">
        <v>160</v>
      </c>
      <c r="AU147" s="161" t="s">
        <v>86</v>
      </c>
      <c r="AY147" s="18" t="s">
        <v>157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8" t="s">
        <v>33</v>
      </c>
      <c r="BK147" s="162">
        <f t="shared" si="9"/>
        <v>0</v>
      </c>
      <c r="BL147" s="18" t="s">
        <v>229</v>
      </c>
      <c r="BM147" s="161" t="s">
        <v>203</v>
      </c>
    </row>
    <row r="148" spans="2:63" s="12" customFormat="1" ht="22.9" customHeight="1">
      <c r="B148" s="136"/>
      <c r="D148" s="137" t="s">
        <v>77</v>
      </c>
      <c r="E148" s="147" t="s">
        <v>265</v>
      </c>
      <c r="F148" s="147" t="s">
        <v>266</v>
      </c>
      <c r="I148" s="139"/>
      <c r="J148" s="148">
        <f>BK148</f>
        <v>0</v>
      </c>
      <c r="L148" s="136"/>
      <c r="M148" s="141"/>
      <c r="N148" s="142"/>
      <c r="O148" s="142"/>
      <c r="P148" s="143">
        <f>SUM(P149:P159)</f>
        <v>0</v>
      </c>
      <c r="Q148" s="142"/>
      <c r="R148" s="143">
        <f>SUM(R149:R159)</f>
        <v>0</v>
      </c>
      <c r="S148" s="142"/>
      <c r="T148" s="144">
        <f>SUM(T149:T159)</f>
        <v>0</v>
      </c>
      <c r="AR148" s="137" t="s">
        <v>113</v>
      </c>
      <c r="AT148" s="145" t="s">
        <v>77</v>
      </c>
      <c r="AU148" s="145" t="s">
        <v>33</v>
      </c>
      <c r="AY148" s="137" t="s">
        <v>157</v>
      </c>
      <c r="BK148" s="146">
        <f>SUM(BK149:BK159)</f>
        <v>0</v>
      </c>
    </row>
    <row r="149" spans="1:65" s="2" customFormat="1" ht="16.5" customHeight="1">
      <c r="A149" s="33"/>
      <c r="B149" s="149"/>
      <c r="C149" s="150" t="s">
        <v>9</v>
      </c>
      <c r="D149" s="150" t="s">
        <v>160</v>
      </c>
      <c r="E149" s="151" t="s">
        <v>9</v>
      </c>
      <c r="F149" s="152" t="s">
        <v>267</v>
      </c>
      <c r="G149" s="153" t="s">
        <v>163</v>
      </c>
      <c r="H149" s="154">
        <v>250</v>
      </c>
      <c r="I149" s="155"/>
      <c r="J149" s="156">
        <f aca="true" t="shared" si="10" ref="J149:J159">ROUND(I149*H149,2)</f>
        <v>0</v>
      </c>
      <c r="K149" s="152" t="s">
        <v>243</v>
      </c>
      <c r="L149" s="34"/>
      <c r="M149" s="157" t="s">
        <v>1</v>
      </c>
      <c r="N149" s="158" t="s">
        <v>43</v>
      </c>
      <c r="O149" s="59"/>
      <c r="P149" s="159">
        <f aca="true" t="shared" si="11" ref="P149:P159">O149*H149</f>
        <v>0</v>
      </c>
      <c r="Q149" s="159">
        <v>0</v>
      </c>
      <c r="R149" s="159">
        <f aca="true" t="shared" si="12" ref="R149:R159">Q149*H149</f>
        <v>0</v>
      </c>
      <c r="S149" s="159">
        <v>0</v>
      </c>
      <c r="T149" s="160">
        <f aca="true" t="shared" si="13" ref="T149:T159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229</v>
      </c>
      <c r="AT149" s="161" t="s">
        <v>160</v>
      </c>
      <c r="AU149" s="161" t="s">
        <v>86</v>
      </c>
      <c r="AY149" s="18" t="s">
        <v>157</v>
      </c>
      <c r="BE149" s="162">
        <f aca="true" t="shared" si="14" ref="BE149:BE159">IF(N149="základní",J149,0)</f>
        <v>0</v>
      </c>
      <c r="BF149" s="162">
        <f aca="true" t="shared" si="15" ref="BF149:BF159">IF(N149="snížená",J149,0)</f>
        <v>0</v>
      </c>
      <c r="BG149" s="162">
        <f aca="true" t="shared" si="16" ref="BG149:BG159">IF(N149="zákl. přenesená",J149,0)</f>
        <v>0</v>
      </c>
      <c r="BH149" s="162">
        <f aca="true" t="shared" si="17" ref="BH149:BH159">IF(N149="sníž. přenesená",J149,0)</f>
        <v>0</v>
      </c>
      <c r="BI149" s="162">
        <f aca="true" t="shared" si="18" ref="BI149:BI159">IF(N149="nulová",J149,0)</f>
        <v>0</v>
      </c>
      <c r="BJ149" s="18" t="s">
        <v>33</v>
      </c>
      <c r="BK149" s="162">
        <f aca="true" t="shared" si="19" ref="BK149:BK159">ROUND(I149*H149,2)</f>
        <v>0</v>
      </c>
      <c r="BL149" s="18" t="s">
        <v>229</v>
      </c>
      <c r="BM149" s="161" t="s">
        <v>206</v>
      </c>
    </row>
    <row r="150" spans="1:65" s="2" customFormat="1" ht="16.5" customHeight="1">
      <c r="A150" s="33"/>
      <c r="B150" s="149"/>
      <c r="C150" s="150" t="s">
        <v>207</v>
      </c>
      <c r="D150" s="150" t="s">
        <v>160</v>
      </c>
      <c r="E150" s="151" t="s">
        <v>207</v>
      </c>
      <c r="F150" s="152" t="s">
        <v>268</v>
      </c>
      <c r="G150" s="153" t="s">
        <v>163</v>
      </c>
      <c r="H150" s="154">
        <v>160</v>
      </c>
      <c r="I150" s="155"/>
      <c r="J150" s="156">
        <f t="shared" si="10"/>
        <v>0</v>
      </c>
      <c r="K150" s="152" t="s">
        <v>243</v>
      </c>
      <c r="L150" s="34"/>
      <c r="M150" s="157" t="s">
        <v>1</v>
      </c>
      <c r="N150" s="158" t="s">
        <v>43</v>
      </c>
      <c r="O150" s="59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229</v>
      </c>
      <c r="AT150" s="161" t="s">
        <v>160</v>
      </c>
      <c r="AU150" s="161" t="s">
        <v>86</v>
      </c>
      <c r="AY150" s="18" t="s">
        <v>157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8" t="s">
        <v>33</v>
      </c>
      <c r="BK150" s="162">
        <f t="shared" si="19"/>
        <v>0</v>
      </c>
      <c r="BL150" s="18" t="s">
        <v>229</v>
      </c>
      <c r="BM150" s="161" t="s">
        <v>210</v>
      </c>
    </row>
    <row r="151" spans="1:65" s="2" customFormat="1" ht="16.5" customHeight="1">
      <c r="A151" s="33"/>
      <c r="B151" s="149"/>
      <c r="C151" s="150" t="s">
        <v>190</v>
      </c>
      <c r="D151" s="150" t="s">
        <v>160</v>
      </c>
      <c r="E151" s="151" t="s">
        <v>190</v>
      </c>
      <c r="F151" s="152" t="s">
        <v>269</v>
      </c>
      <c r="G151" s="153" t="s">
        <v>163</v>
      </c>
      <c r="H151" s="154">
        <v>180</v>
      </c>
      <c r="I151" s="155"/>
      <c r="J151" s="156">
        <f t="shared" si="10"/>
        <v>0</v>
      </c>
      <c r="K151" s="152" t="s">
        <v>243</v>
      </c>
      <c r="L151" s="34"/>
      <c r="M151" s="157" t="s">
        <v>1</v>
      </c>
      <c r="N151" s="158" t="s">
        <v>43</v>
      </c>
      <c r="O151" s="59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229</v>
      </c>
      <c r="AT151" s="161" t="s">
        <v>160</v>
      </c>
      <c r="AU151" s="161" t="s">
        <v>86</v>
      </c>
      <c r="AY151" s="18" t="s">
        <v>157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8" t="s">
        <v>33</v>
      </c>
      <c r="BK151" s="162">
        <f t="shared" si="19"/>
        <v>0</v>
      </c>
      <c r="BL151" s="18" t="s">
        <v>229</v>
      </c>
      <c r="BM151" s="161" t="s">
        <v>214</v>
      </c>
    </row>
    <row r="152" spans="1:65" s="2" customFormat="1" ht="16.5" customHeight="1">
      <c r="A152" s="33"/>
      <c r="B152" s="149"/>
      <c r="C152" s="150" t="s">
        <v>217</v>
      </c>
      <c r="D152" s="150" t="s">
        <v>160</v>
      </c>
      <c r="E152" s="151" t="s">
        <v>270</v>
      </c>
      <c r="F152" s="152" t="s">
        <v>271</v>
      </c>
      <c r="G152" s="153" t="s">
        <v>163</v>
      </c>
      <c r="H152" s="154">
        <v>240</v>
      </c>
      <c r="I152" s="155"/>
      <c r="J152" s="156">
        <f t="shared" si="10"/>
        <v>0</v>
      </c>
      <c r="K152" s="152" t="s">
        <v>243</v>
      </c>
      <c r="L152" s="34"/>
      <c r="M152" s="157" t="s">
        <v>1</v>
      </c>
      <c r="N152" s="158" t="s">
        <v>43</v>
      </c>
      <c r="O152" s="59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229</v>
      </c>
      <c r="AT152" s="161" t="s">
        <v>160</v>
      </c>
      <c r="AU152" s="161" t="s">
        <v>86</v>
      </c>
      <c r="AY152" s="18" t="s">
        <v>157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8" t="s">
        <v>33</v>
      </c>
      <c r="BK152" s="162">
        <f t="shared" si="19"/>
        <v>0</v>
      </c>
      <c r="BL152" s="18" t="s">
        <v>229</v>
      </c>
      <c r="BM152" s="161" t="s">
        <v>220</v>
      </c>
    </row>
    <row r="153" spans="1:65" s="2" customFormat="1" ht="16.5" customHeight="1">
      <c r="A153" s="33"/>
      <c r="B153" s="149"/>
      <c r="C153" s="150" t="s">
        <v>169</v>
      </c>
      <c r="D153" s="150" t="s">
        <v>160</v>
      </c>
      <c r="E153" s="151" t="s">
        <v>217</v>
      </c>
      <c r="F153" s="152" t="s">
        <v>272</v>
      </c>
      <c r="G153" s="153" t="s">
        <v>163</v>
      </c>
      <c r="H153" s="154">
        <v>90</v>
      </c>
      <c r="I153" s="155"/>
      <c r="J153" s="156">
        <f t="shared" si="10"/>
        <v>0</v>
      </c>
      <c r="K153" s="152" t="s">
        <v>243</v>
      </c>
      <c r="L153" s="34"/>
      <c r="M153" s="157" t="s">
        <v>1</v>
      </c>
      <c r="N153" s="158" t="s">
        <v>43</v>
      </c>
      <c r="O153" s="59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229</v>
      </c>
      <c r="AT153" s="161" t="s">
        <v>160</v>
      </c>
      <c r="AU153" s="161" t="s">
        <v>86</v>
      </c>
      <c r="AY153" s="18" t="s">
        <v>157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8" t="s">
        <v>33</v>
      </c>
      <c r="BK153" s="162">
        <f t="shared" si="19"/>
        <v>0</v>
      </c>
      <c r="BL153" s="18" t="s">
        <v>229</v>
      </c>
      <c r="BM153" s="161" t="s">
        <v>168</v>
      </c>
    </row>
    <row r="154" spans="1:65" s="2" customFormat="1" ht="16.5" customHeight="1">
      <c r="A154" s="33"/>
      <c r="B154" s="149"/>
      <c r="C154" s="150" t="s">
        <v>226</v>
      </c>
      <c r="D154" s="150" t="s">
        <v>160</v>
      </c>
      <c r="E154" s="151" t="s">
        <v>169</v>
      </c>
      <c r="F154" s="152" t="s">
        <v>273</v>
      </c>
      <c r="G154" s="153" t="s">
        <v>163</v>
      </c>
      <c r="H154" s="154">
        <v>150</v>
      </c>
      <c r="I154" s="155"/>
      <c r="J154" s="156">
        <f t="shared" si="10"/>
        <v>0</v>
      </c>
      <c r="K154" s="152" t="s">
        <v>243</v>
      </c>
      <c r="L154" s="34"/>
      <c r="M154" s="157" t="s">
        <v>1</v>
      </c>
      <c r="N154" s="158" t="s">
        <v>43</v>
      </c>
      <c r="O154" s="59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229</v>
      </c>
      <c r="AT154" s="161" t="s">
        <v>160</v>
      </c>
      <c r="AU154" s="161" t="s">
        <v>86</v>
      </c>
      <c r="AY154" s="18" t="s">
        <v>157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8" t="s">
        <v>33</v>
      </c>
      <c r="BK154" s="162">
        <f t="shared" si="19"/>
        <v>0</v>
      </c>
      <c r="BL154" s="18" t="s">
        <v>229</v>
      </c>
      <c r="BM154" s="161" t="s">
        <v>230</v>
      </c>
    </row>
    <row r="155" spans="1:65" s="2" customFormat="1" ht="16.5" customHeight="1">
      <c r="A155" s="33"/>
      <c r="B155" s="149"/>
      <c r="C155" s="150" t="s">
        <v>196</v>
      </c>
      <c r="D155" s="150" t="s">
        <v>160</v>
      </c>
      <c r="E155" s="151" t="s">
        <v>226</v>
      </c>
      <c r="F155" s="152" t="s">
        <v>274</v>
      </c>
      <c r="G155" s="153" t="s">
        <v>163</v>
      </c>
      <c r="H155" s="154">
        <v>50</v>
      </c>
      <c r="I155" s="155"/>
      <c r="J155" s="156">
        <f t="shared" si="10"/>
        <v>0</v>
      </c>
      <c r="K155" s="152" t="s">
        <v>243</v>
      </c>
      <c r="L155" s="34"/>
      <c r="M155" s="157" t="s">
        <v>1</v>
      </c>
      <c r="N155" s="158" t="s">
        <v>43</v>
      </c>
      <c r="O155" s="59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229</v>
      </c>
      <c r="AT155" s="161" t="s">
        <v>160</v>
      </c>
      <c r="AU155" s="161" t="s">
        <v>86</v>
      </c>
      <c r="AY155" s="18" t="s">
        <v>157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8" t="s">
        <v>33</v>
      </c>
      <c r="BK155" s="162">
        <f t="shared" si="19"/>
        <v>0</v>
      </c>
      <c r="BL155" s="18" t="s">
        <v>229</v>
      </c>
      <c r="BM155" s="161" t="s">
        <v>275</v>
      </c>
    </row>
    <row r="156" spans="1:65" s="2" customFormat="1" ht="16.5" customHeight="1">
      <c r="A156" s="33"/>
      <c r="B156" s="149"/>
      <c r="C156" s="150" t="s">
        <v>276</v>
      </c>
      <c r="D156" s="150" t="s">
        <v>160</v>
      </c>
      <c r="E156" s="151" t="s">
        <v>196</v>
      </c>
      <c r="F156" s="152" t="s">
        <v>277</v>
      </c>
      <c r="G156" s="153" t="s">
        <v>163</v>
      </c>
      <c r="H156" s="154">
        <v>90</v>
      </c>
      <c r="I156" s="155"/>
      <c r="J156" s="156">
        <f t="shared" si="10"/>
        <v>0</v>
      </c>
      <c r="K156" s="152" t="s">
        <v>243</v>
      </c>
      <c r="L156" s="34"/>
      <c r="M156" s="157" t="s">
        <v>1</v>
      </c>
      <c r="N156" s="158" t="s">
        <v>43</v>
      </c>
      <c r="O156" s="59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229</v>
      </c>
      <c r="AT156" s="161" t="s">
        <v>160</v>
      </c>
      <c r="AU156" s="161" t="s">
        <v>86</v>
      </c>
      <c r="AY156" s="18" t="s">
        <v>157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8" t="s">
        <v>33</v>
      </c>
      <c r="BK156" s="162">
        <f t="shared" si="19"/>
        <v>0</v>
      </c>
      <c r="BL156" s="18" t="s">
        <v>229</v>
      </c>
      <c r="BM156" s="161" t="s">
        <v>278</v>
      </c>
    </row>
    <row r="157" spans="1:65" s="2" customFormat="1" ht="16.5" customHeight="1">
      <c r="A157" s="33"/>
      <c r="B157" s="149"/>
      <c r="C157" s="150" t="s">
        <v>199</v>
      </c>
      <c r="D157" s="150" t="s">
        <v>160</v>
      </c>
      <c r="E157" s="151" t="s">
        <v>276</v>
      </c>
      <c r="F157" s="152" t="s">
        <v>279</v>
      </c>
      <c r="G157" s="153" t="s">
        <v>257</v>
      </c>
      <c r="H157" s="154">
        <v>30</v>
      </c>
      <c r="I157" s="155"/>
      <c r="J157" s="156">
        <f t="shared" si="10"/>
        <v>0</v>
      </c>
      <c r="K157" s="152" t="s">
        <v>243</v>
      </c>
      <c r="L157" s="34"/>
      <c r="M157" s="157" t="s">
        <v>1</v>
      </c>
      <c r="N157" s="158" t="s">
        <v>43</v>
      </c>
      <c r="O157" s="59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229</v>
      </c>
      <c r="AT157" s="161" t="s">
        <v>160</v>
      </c>
      <c r="AU157" s="161" t="s">
        <v>86</v>
      </c>
      <c r="AY157" s="18" t="s">
        <v>157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8" t="s">
        <v>33</v>
      </c>
      <c r="BK157" s="162">
        <f t="shared" si="19"/>
        <v>0</v>
      </c>
      <c r="BL157" s="18" t="s">
        <v>229</v>
      </c>
      <c r="BM157" s="161" t="s">
        <v>280</v>
      </c>
    </row>
    <row r="158" spans="1:65" s="2" customFormat="1" ht="16.5" customHeight="1">
      <c r="A158" s="33"/>
      <c r="B158" s="149"/>
      <c r="C158" s="150" t="s">
        <v>7</v>
      </c>
      <c r="D158" s="150" t="s">
        <v>160</v>
      </c>
      <c r="E158" s="151" t="s">
        <v>199</v>
      </c>
      <c r="F158" s="152" t="s">
        <v>281</v>
      </c>
      <c r="G158" s="153" t="s">
        <v>183</v>
      </c>
      <c r="H158" s="154">
        <v>1</v>
      </c>
      <c r="I158" s="155"/>
      <c r="J158" s="156">
        <f t="shared" si="10"/>
        <v>0</v>
      </c>
      <c r="K158" s="152" t="s">
        <v>243</v>
      </c>
      <c r="L158" s="34"/>
      <c r="M158" s="157" t="s">
        <v>1</v>
      </c>
      <c r="N158" s="158" t="s">
        <v>43</v>
      </c>
      <c r="O158" s="59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229</v>
      </c>
      <c r="AT158" s="161" t="s">
        <v>160</v>
      </c>
      <c r="AU158" s="161" t="s">
        <v>86</v>
      </c>
      <c r="AY158" s="18" t="s">
        <v>157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8" t="s">
        <v>33</v>
      </c>
      <c r="BK158" s="162">
        <f t="shared" si="19"/>
        <v>0</v>
      </c>
      <c r="BL158" s="18" t="s">
        <v>229</v>
      </c>
      <c r="BM158" s="161" t="s">
        <v>282</v>
      </c>
    </row>
    <row r="159" spans="1:65" s="2" customFormat="1" ht="16.5" customHeight="1">
      <c r="A159" s="33"/>
      <c r="B159" s="149"/>
      <c r="C159" s="150" t="s">
        <v>203</v>
      </c>
      <c r="D159" s="150" t="s">
        <v>160</v>
      </c>
      <c r="E159" s="151" t="s">
        <v>7</v>
      </c>
      <c r="F159" s="152" t="s">
        <v>283</v>
      </c>
      <c r="G159" s="153" t="s">
        <v>284</v>
      </c>
      <c r="H159" s="154">
        <v>3</v>
      </c>
      <c r="I159" s="155"/>
      <c r="J159" s="156">
        <f t="shared" si="10"/>
        <v>0</v>
      </c>
      <c r="K159" s="152" t="s">
        <v>243</v>
      </c>
      <c r="L159" s="34"/>
      <c r="M159" s="157" t="s">
        <v>1</v>
      </c>
      <c r="N159" s="158" t="s">
        <v>43</v>
      </c>
      <c r="O159" s="59"/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1" t="s">
        <v>229</v>
      </c>
      <c r="AT159" s="161" t="s">
        <v>160</v>
      </c>
      <c r="AU159" s="161" t="s">
        <v>86</v>
      </c>
      <c r="AY159" s="18" t="s">
        <v>157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8" t="s">
        <v>33</v>
      </c>
      <c r="BK159" s="162">
        <f t="shared" si="19"/>
        <v>0</v>
      </c>
      <c r="BL159" s="18" t="s">
        <v>229</v>
      </c>
      <c r="BM159" s="161" t="s">
        <v>285</v>
      </c>
    </row>
    <row r="160" spans="2:63" s="12" customFormat="1" ht="22.9" customHeight="1">
      <c r="B160" s="136"/>
      <c r="D160" s="137" t="s">
        <v>77</v>
      </c>
      <c r="E160" s="147" t="s">
        <v>286</v>
      </c>
      <c r="F160" s="147" t="s">
        <v>287</v>
      </c>
      <c r="I160" s="139"/>
      <c r="J160" s="148">
        <f>BK160</f>
        <v>0</v>
      </c>
      <c r="L160" s="136"/>
      <c r="M160" s="141"/>
      <c r="N160" s="142"/>
      <c r="O160" s="142"/>
      <c r="P160" s="143">
        <f>SUM(P161:P175)</f>
        <v>0</v>
      </c>
      <c r="Q160" s="142"/>
      <c r="R160" s="143">
        <f>SUM(R161:R175)</f>
        <v>0</v>
      </c>
      <c r="S160" s="142"/>
      <c r="T160" s="144">
        <f>SUM(T161:T175)</f>
        <v>0</v>
      </c>
      <c r="AR160" s="137" t="s">
        <v>113</v>
      </c>
      <c r="AT160" s="145" t="s">
        <v>77</v>
      </c>
      <c r="AU160" s="145" t="s">
        <v>33</v>
      </c>
      <c r="AY160" s="137" t="s">
        <v>157</v>
      </c>
      <c r="BK160" s="146">
        <f>SUM(BK161:BK175)</f>
        <v>0</v>
      </c>
    </row>
    <row r="161" spans="1:65" s="2" customFormat="1" ht="16.5" customHeight="1">
      <c r="A161" s="33"/>
      <c r="B161" s="149"/>
      <c r="C161" s="150" t="s">
        <v>288</v>
      </c>
      <c r="D161" s="150" t="s">
        <v>160</v>
      </c>
      <c r="E161" s="151" t="s">
        <v>203</v>
      </c>
      <c r="F161" s="152" t="s">
        <v>289</v>
      </c>
      <c r="G161" s="153" t="s">
        <v>163</v>
      </c>
      <c r="H161" s="154">
        <v>180</v>
      </c>
      <c r="I161" s="155"/>
      <c r="J161" s="156">
        <f aca="true" t="shared" si="20" ref="J161:J175">ROUND(I161*H161,2)</f>
        <v>0</v>
      </c>
      <c r="K161" s="152" t="s">
        <v>243</v>
      </c>
      <c r="L161" s="34"/>
      <c r="M161" s="157" t="s">
        <v>1</v>
      </c>
      <c r="N161" s="158" t="s">
        <v>43</v>
      </c>
      <c r="O161" s="59"/>
      <c r="P161" s="159">
        <f aca="true" t="shared" si="21" ref="P161:P175">O161*H161</f>
        <v>0</v>
      </c>
      <c r="Q161" s="159">
        <v>0</v>
      </c>
      <c r="R161" s="159">
        <f aca="true" t="shared" si="22" ref="R161:R175">Q161*H161</f>
        <v>0</v>
      </c>
      <c r="S161" s="159">
        <v>0</v>
      </c>
      <c r="T161" s="160">
        <f aca="true" t="shared" si="23" ref="T161:T175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229</v>
      </c>
      <c r="AT161" s="161" t="s">
        <v>160</v>
      </c>
      <c r="AU161" s="161" t="s">
        <v>86</v>
      </c>
      <c r="AY161" s="18" t="s">
        <v>157</v>
      </c>
      <c r="BE161" s="162">
        <f aca="true" t="shared" si="24" ref="BE161:BE175">IF(N161="základní",J161,0)</f>
        <v>0</v>
      </c>
      <c r="BF161" s="162">
        <f aca="true" t="shared" si="25" ref="BF161:BF175">IF(N161="snížená",J161,0)</f>
        <v>0</v>
      </c>
      <c r="BG161" s="162">
        <f aca="true" t="shared" si="26" ref="BG161:BG175">IF(N161="zákl. přenesená",J161,0)</f>
        <v>0</v>
      </c>
      <c r="BH161" s="162">
        <f aca="true" t="shared" si="27" ref="BH161:BH175">IF(N161="sníž. přenesená",J161,0)</f>
        <v>0</v>
      </c>
      <c r="BI161" s="162">
        <f aca="true" t="shared" si="28" ref="BI161:BI175">IF(N161="nulová",J161,0)</f>
        <v>0</v>
      </c>
      <c r="BJ161" s="18" t="s">
        <v>33</v>
      </c>
      <c r="BK161" s="162">
        <f aca="true" t="shared" si="29" ref="BK161:BK175">ROUND(I161*H161,2)</f>
        <v>0</v>
      </c>
      <c r="BL161" s="18" t="s">
        <v>229</v>
      </c>
      <c r="BM161" s="161" t="s">
        <v>290</v>
      </c>
    </row>
    <row r="162" spans="1:65" s="2" customFormat="1" ht="16.5" customHeight="1">
      <c r="A162" s="33"/>
      <c r="B162" s="149"/>
      <c r="C162" s="150" t="s">
        <v>206</v>
      </c>
      <c r="D162" s="150" t="s">
        <v>160</v>
      </c>
      <c r="E162" s="151" t="s">
        <v>288</v>
      </c>
      <c r="F162" s="152" t="s">
        <v>291</v>
      </c>
      <c r="G162" s="153" t="s">
        <v>163</v>
      </c>
      <c r="H162" s="154">
        <v>50</v>
      </c>
      <c r="I162" s="155"/>
      <c r="J162" s="156">
        <f t="shared" si="20"/>
        <v>0</v>
      </c>
      <c r="K162" s="152" t="s">
        <v>243</v>
      </c>
      <c r="L162" s="34"/>
      <c r="M162" s="157" t="s">
        <v>1</v>
      </c>
      <c r="N162" s="158" t="s">
        <v>43</v>
      </c>
      <c r="O162" s="59"/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229</v>
      </c>
      <c r="AT162" s="161" t="s">
        <v>160</v>
      </c>
      <c r="AU162" s="161" t="s">
        <v>86</v>
      </c>
      <c r="AY162" s="18" t="s">
        <v>157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8" t="s">
        <v>33</v>
      </c>
      <c r="BK162" s="162">
        <f t="shared" si="29"/>
        <v>0</v>
      </c>
      <c r="BL162" s="18" t="s">
        <v>229</v>
      </c>
      <c r="BM162" s="161" t="s">
        <v>292</v>
      </c>
    </row>
    <row r="163" spans="1:65" s="2" customFormat="1" ht="16.5" customHeight="1">
      <c r="A163" s="33"/>
      <c r="B163" s="149"/>
      <c r="C163" s="150" t="s">
        <v>293</v>
      </c>
      <c r="D163" s="150" t="s">
        <v>160</v>
      </c>
      <c r="E163" s="151" t="s">
        <v>206</v>
      </c>
      <c r="F163" s="152" t="s">
        <v>294</v>
      </c>
      <c r="G163" s="153" t="s">
        <v>163</v>
      </c>
      <c r="H163" s="154">
        <v>100</v>
      </c>
      <c r="I163" s="155"/>
      <c r="J163" s="156">
        <f t="shared" si="20"/>
        <v>0</v>
      </c>
      <c r="K163" s="152" t="s">
        <v>243</v>
      </c>
      <c r="L163" s="34"/>
      <c r="M163" s="157" t="s">
        <v>1</v>
      </c>
      <c r="N163" s="158" t="s">
        <v>43</v>
      </c>
      <c r="O163" s="59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229</v>
      </c>
      <c r="AT163" s="161" t="s">
        <v>160</v>
      </c>
      <c r="AU163" s="161" t="s">
        <v>86</v>
      </c>
      <c r="AY163" s="18" t="s">
        <v>157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8" t="s">
        <v>33</v>
      </c>
      <c r="BK163" s="162">
        <f t="shared" si="29"/>
        <v>0</v>
      </c>
      <c r="BL163" s="18" t="s">
        <v>229</v>
      </c>
      <c r="BM163" s="161" t="s">
        <v>295</v>
      </c>
    </row>
    <row r="164" spans="1:65" s="2" customFormat="1" ht="16.5" customHeight="1">
      <c r="A164" s="33"/>
      <c r="B164" s="149"/>
      <c r="C164" s="150" t="s">
        <v>210</v>
      </c>
      <c r="D164" s="150" t="s">
        <v>160</v>
      </c>
      <c r="E164" s="151" t="s">
        <v>293</v>
      </c>
      <c r="F164" s="152" t="s">
        <v>296</v>
      </c>
      <c r="G164" s="153" t="s">
        <v>163</v>
      </c>
      <c r="H164" s="154">
        <v>20</v>
      </c>
      <c r="I164" s="155"/>
      <c r="J164" s="156">
        <f t="shared" si="20"/>
        <v>0</v>
      </c>
      <c r="K164" s="152" t="s">
        <v>243</v>
      </c>
      <c r="L164" s="34"/>
      <c r="M164" s="157" t="s">
        <v>1</v>
      </c>
      <c r="N164" s="158" t="s">
        <v>43</v>
      </c>
      <c r="O164" s="59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1" t="s">
        <v>229</v>
      </c>
      <c r="AT164" s="161" t="s">
        <v>160</v>
      </c>
      <c r="AU164" s="161" t="s">
        <v>86</v>
      </c>
      <c r="AY164" s="18" t="s">
        <v>157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8" t="s">
        <v>33</v>
      </c>
      <c r="BK164" s="162">
        <f t="shared" si="29"/>
        <v>0</v>
      </c>
      <c r="BL164" s="18" t="s">
        <v>229</v>
      </c>
      <c r="BM164" s="161" t="s">
        <v>297</v>
      </c>
    </row>
    <row r="165" spans="1:65" s="2" customFormat="1" ht="16.5" customHeight="1">
      <c r="A165" s="33"/>
      <c r="B165" s="149"/>
      <c r="C165" s="150" t="s">
        <v>298</v>
      </c>
      <c r="D165" s="150" t="s">
        <v>160</v>
      </c>
      <c r="E165" s="151" t="s">
        <v>210</v>
      </c>
      <c r="F165" s="152" t="s">
        <v>299</v>
      </c>
      <c r="G165" s="153" t="s">
        <v>183</v>
      </c>
      <c r="H165" s="154">
        <v>1</v>
      </c>
      <c r="I165" s="155"/>
      <c r="J165" s="156">
        <f t="shared" si="20"/>
        <v>0</v>
      </c>
      <c r="K165" s="152" t="s">
        <v>243</v>
      </c>
      <c r="L165" s="34"/>
      <c r="M165" s="157" t="s">
        <v>1</v>
      </c>
      <c r="N165" s="158" t="s">
        <v>43</v>
      </c>
      <c r="O165" s="59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229</v>
      </c>
      <c r="AT165" s="161" t="s">
        <v>160</v>
      </c>
      <c r="AU165" s="161" t="s">
        <v>86</v>
      </c>
      <c r="AY165" s="18" t="s">
        <v>157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8" t="s">
        <v>33</v>
      </c>
      <c r="BK165" s="162">
        <f t="shared" si="29"/>
        <v>0</v>
      </c>
      <c r="BL165" s="18" t="s">
        <v>229</v>
      </c>
      <c r="BM165" s="161" t="s">
        <v>300</v>
      </c>
    </row>
    <row r="166" spans="1:65" s="2" customFormat="1" ht="16.5" customHeight="1">
      <c r="A166" s="33"/>
      <c r="B166" s="149"/>
      <c r="C166" s="150" t="s">
        <v>214</v>
      </c>
      <c r="D166" s="150" t="s">
        <v>160</v>
      </c>
      <c r="E166" s="151" t="s">
        <v>298</v>
      </c>
      <c r="F166" s="152" t="s">
        <v>301</v>
      </c>
      <c r="G166" s="153" t="s">
        <v>183</v>
      </c>
      <c r="H166" s="154">
        <v>1</v>
      </c>
      <c r="I166" s="155"/>
      <c r="J166" s="156">
        <f t="shared" si="20"/>
        <v>0</v>
      </c>
      <c r="K166" s="152" t="s">
        <v>243</v>
      </c>
      <c r="L166" s="34"/>
      <c r="M166" s="157" t="s">
        <v>1</v>
      </c>
      <c r="N166" s="158" t="s">
        <v>43</v>
      </c>
      <c r="O166" s="59"/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229</v>
      </c>
      <c r="AT166" s="161" t="s">
        <v>160</v>
      </c>
      <c r="AU166" s="161" t="s">
        <v>86</v>
      </c>
      <c r="AY166" s="18" t="s">
        <v>157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8" t="s">
        <v>33</v>
      </c>
      <c r="BK166" s="162">
        <f t="shared" si="29"/>
        <v>0</v>
      </c>
      <c r="BL166" s="18" t="s">
        <v>229</v>
      </c>
      <c r="BM166" s="161" t="s">
        <v>302</v>
      </c>
    </row>
    <row r="167" spans="1:65" s="2" customFormat="1" ht="16.5" customHeight="1">
      <c r="A167" s="33"/>
      <c r="B167" s="149"/>
      <c r="C167" s="150" t="s">
        <v>303</v>
      </c>
      <c r="D167" s="150" t="s">
        <v>160</v>
      </c>
      <c r="E167" s="151" t="s">
        <v>214</v>
      </c>
      <c r="F167" s="152" t="s">
        <v>304</v>
      </c>
      <c r="G167" s="153" t="s">
        <v>183</v>
      </c>
      <c r="H167" s="154">
        <v>1</v>
      </c>
      <c r="I167" s="155"/>
      <c r="J167" s="156">
        <f t="shared" si="20"/>
        <v>0</v>
      </c>
      <c r="K167" s="152" t="s">
        <v>243</v>
      </c>
      <c r="L167" s="34"/>
      <c r="M167" s="157" t="s">
        <v>1</v>
      </c>
      <c r="N167" s="158" t="s">
        <v>43</v>
      </c>
      <c r="O167" s="59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229</v>
      </c>
      <c r="AT167" s="161" t="s">
        <v>160</v>
      </c>
      <c r="AU167" s="161" t="s">
        <v>86</v>
      </c>
      <c r="AY167" s="18" t="s">
        <v>157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8" t="s">
        <v>33</v>
      </c>
      <c r="BK167" s="162">
        <f t="shared" si="29"/>
        <v>0</v>
      </c>
      <c r="BL167" s="18" t="s">
        <v>229</v>
      </c>
      <c r="BM167" s="161" t="s">
        <v>305</v>
      </c>
    </row>
    <row r="168" spans="1:65" s="2" customFormat="1" ht="16.5" customHeight="1">
      <c r="A168" s="33"/>
      <c r="B168" s="149"/>
      <c r="C168" s="150" t="s">
        <v>220</v>
      </c>
      <c r="D168" s="150" t="s">
        <v>160</v>
      </c>
      <c r="E168" s="151" t="s">
        <v>303</v>
      </c>
      <c r="F168" s="152" t="s">
        <v>306</v>
      </c>
      <c r="G168" s="153" t="s">
        <v>183</v>
      </c>
      <c r="H168" s="154">
        <v>1</v>
      </c>
      <c r="I168" s="155"/>
      <c r="J168" s="156">
        <f t="shared" si="20"/>
        <v>0</v>
      </c>
      <c r="K168" s="152" t="s">
        <v>243</v>
      </c>
      <c r="L168" s="34"/>
      <c r="M168" s="157" t="s">
        <v>1</v>
      </c>
      <c r="N168" s="158" t="s">
        <v>43</v>
      </c>
      <c r="O168" s="59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1" t="s">
        <v>229</v>
      </c>
      <c r="AT168" s="161" t="s">
        <v>160</v>
      </c>
      <c r="AU168" s="161" t="s">
        <v>86</v>
      </c>
      <c r="AY168" s="18" t="s">
        <v>157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8" t="s">
        <v>33</v>
      </c>
      <c r="BK168" s="162">
        <f t="shared" si="29"/>
        <v>0</v>
      </c>
      <c r="BL168" s="18" t="s">
        <v>229</v>
      </c>
      <c r="BM168" s="161" t="s">
        <v>307</v>
      </c>
    </row>
    <row r="169" spans="1:65" s="2" customFormat="1" ht="16.5" customHeight="1">
      <c r="A169" s="33"/>
      <c r="B169" s="149"/>
      <c r="C169" s="150" t="s">
        <v>308</v>
      </c>
      <c r="D169" s="150" t="s">
        <v>160</v>
      </c>
      <c r="E169" s="151" t="s">
        <v>220</v>
      </c>
      <c r="F169" s="152" t="s">
        <v>309</v>
      </c>
      <c r="G169" s="153" t="s">
        <v>163</v>
      </c>
      <c r="H169" s="154">
        <v>1050</v>
      </c>
      <c r="I169" s="155"/>
      <c r="J169" s="156">
        <f t="shared" si="20"/>
        <v>0</v>
      </c>
      <c r="K169" s="152" t="s">
        <v>243</v>
      </c>
      <c r="L169" s="34"/>
      <c r="M169" s="157" t="s">
        <v>1</v>
      </c>
      <c r="N169" s="158" t="s">
        <v>43</v>
      </c>
      <c r="O169" s="59"/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229</v>
      </c>
      <c r="AT169" s="161" t="s">
        <v>160</v>
      </c>
      <c r="AU169" s="161" t="s">
        <v>86</v>
      </c>
      <c r="AY169" s="18" t="s">
        <v>157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8" t="s">
        <v>33</v>
      </c>
      <c r="BK169" s="162">
        <f t="shared" si="29"/>
        <v>0</v>
      </c>
      <c r="BL169" s="18" t="s">
        <v>229</v>
      </c>
      <c r="BM169" s="161" t="s">
        <v>310</v>
      </c>
    </row>
    <row r="170" spans="1:65" s="2" customFormat="1" ht="16.5" customHeight="1">
      <c r="A170" s="33"/>
      <c r="B170" s="149"/>
      <c r="C170" s="150" t="s">
        <v>168</v>
      </c>
      <c r="D170" s="150" t="s">
        <v>160</v>
      </c>
      <c r="E170" s="151" t="s">
        <v>308</v>
      </c>
      <c r="F170" s="152" t="s">
        <v>311</v>
      </c>
      <c r="G170" s="153" t="s">
        <v>312</v>
      </c>
      <c r="H170" s="154">
        <v>1</v>
      </c>
      <c r="I170" s="155"/>
      <c r="J170" s="156">
        <f t="shared" si="20"/>
        <v>0</v>
      </c>
      <c r="K170" s="152" t="s">
        <v>243</v>
      </c>
      <c r="L170" s="34"/>
      <c r="M170" s="157" t="s">
        <v>1</v>
      </c>
      <c r="N170" s="158" t="s">
        <v>43</v>
      </c>
      <c r="O170" s="59"/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229</v>
      </c>
      <c r="AT170" s="161" t="s">
        <v>160</v>
      </c>
      <c r="AU170" s="161" t="s">
        <v>86</v>
      </c>
      <c r="AY170" s="18" t="s">
        <v>157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8" t="s">
        <v>33</v>
      </c>
      <c r="BK170" s="162">
        <f t="shared" si="29"/>
        <v>0</v>
      </c>
      <c r="BL170" s="18" t="s">
        <v>229</v>
      </c>
      <c r="BM170" s="161" t="s">
        <v>229</v>
      </c>
    </row>
    <row r="171" spans="1:65" s="2" customFormat="1" ht="16.5" customHeight="1">
      <c r="A171" s="33"/>
      <c r="B171" s="149"/>
      <c r="C171" s="150" t="s">
        <v>313</v>
      </c>
      <c r="D171" s="150" t="s">
        <v>160</v>
      </c>
      <c r="E171" s="151" t="s">
        <v>168</v>
      </c>
      <c r="F171" s="152" t="s">
        <v>314</v>
      </c>
      <c r="G171" s="153" t="s">
        <v>257</v>
      </c>
      <c r="H171" s="154">
        <v>20</v>
      </c>
      <c r="I171" s="155"/>
      <c r="J171" s="156">
        <f t="shared" si="20"/>
        <v>0</v>
      </c>
      <c r="K171" s="152" t="s">
        <v>243</v>
      </c>
      <c r="L171" s="34"/>
      <c r="M171" s="157" t="s">
        <v>1</v>
      </c>
      <c r="N171" s="158" t="s">
        <v>43</v>
      </c>
      <c r="O171" s="59"/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229</v>
      </c>
      <c r="AT171" s="161" t="s">
        <v>160</v>
      </c>
      <c r="AU171" s="161" t="s">
        <v>86</v>
      </c>
      <c r="AY171" s="18" t="s">
        <v>157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8" t="s">
        <v>33</v>
      </c>
      <c r="BK171" s="162">
        <f t="shared" si="29"/>
        <v>0</v>
      </c>
      <c r="BL171" s="18" t="s">
        <v>229</v>
      </c>
      <c r="BM171" s="161" t="s">
        <v>315</v>
      </c>
    </row>
    <row r="172" spans="1:65" s="2" customFormat="1" ht="16.5" customHeight="1">
      <c r="A172" s="33"/>
      <c r="B172" s="149"/>
      <c r="C172" s="150" t="s">
        <v>230</v>
      </c>
      <c r="D172" s="150" t="s">
        <v>160</v>
      </c>
      <c r="E172" s="151" t="s">
        <v>313</v>
      </c>
      <c r="F172" s="152" t="s">
        <v>316</v>
      </c>
      <c r="G172" s="153" t="s">
        <v>257</v>
      </c>
      <c r="H172" s="154">
        <v>50</v>
      </c>
      <c r="I172" s="155"/>
      <c r="J172" s="156">
        <f t="shared" si="20"/>
        <v>0</v>
      </c>
      <c r="K172" s="152" t="s">
        <v>243</v>
      </c>
      <c r="L172" s="34"/>
      <c r="M172" s="157" t="s">
        <v>1</v>
      </c>
      <c r="N172" s="158" t="s">
        <v>43</v>
      </c>
      <c r="O172" s="59"/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229</v>
      </c>
      <c r="AT172" s="161" t="s">
        <v>160</v>
      </c>
      <c r="AU172" s="161" t="s">
        <v>86</v>
      </c>
      <c r="AY172" s="18" t="s">
        <v>157</v>
      </c>
      <c r="BE172" s="162">
        <f t="shared" si="24"/>
        <v>0</v>
      </c>
      <c r="BF172" s="162">
        <f t="shared" si="25"/>
        <v>0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8" t="s">
        <v>33</v>
      </c>
      <c r="BK172" s="162">
        <f t="shared" si="29"/>
        <v>0</v>
      </c>
      <c r="BL172" s="18" t="s">
        <v>229</v>
      </c>
      <c r="BM172" s="161" t="s">
        <v>317</v>
      </c>
    </row>
    <row r="173" spans="1:65" s="2" customFormat="1" ht="16.5" customHeight="1">
      <c r="A173" s="33"/>
      <c r="B173" s="149"/>
      <c r="C173" s="150" t="s">
        <v>318</v>
      </c>
      <c r="D173" s="150" t="s">
        <v>160</v>
      </c>
      <c r="E173" s="151" t="s">
        <v>230</v>
      </c>
      <c r="F173" s="152" t="s">
        <v>319</v>
      </c>
      <c r="G173" s="153" t="s">
        <v>257</v>
      </c>
      <c r="H173" s="154">
        <v>50</v>
      </c>
      <c r="I173" s="155"/>
      <c r="J173" s="156">
        <f t="shared" si="20"/>
        <v>0</v>
      </c>
      <c r="K173" s="152" t="s">
        <v>243</v>
      </c>
      <c r="L173" s="34"/>
      <c r="M173" s="157" t="s">
        <v>1</v>
      </c>
      <c r="N173" s="158" t="s">
        <v>43</v>
      </c>
      <c r="O173" s="59"/>
      <c r="P173" s="159">
        <f t="shared" si="21"/>
        <v>0</v>
      </c>
      <c r="Q173" s="159">
        <v>0</v>
      </c>
      <c r="R173" s="159">
        <f t="shared" si="22"/>
        <v>0</v>
      </c>
      <c r="S173" s="159">
        <v>0</v>
      </c>
      <c r="T173" s="160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229</v>
      </c>
      <c r="AT173" s="161" t="s">
        <v>160</v>
      </c>
      <c r="AU173" s="161" t="s">
        <v>86</v>
      </c>
      <c r="AY173" s="18" t="s">
        <v>157</v>
      </c>
      <c r="BE173" s="162">
        <f t="shared" si="24"/>
        <v>0</v>
      </c>
      <c r="BF173" s="162">
        <f t="shared" si="25"/>
        <v>0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8" t="s">
        <v>33</v>
      </c>
      <c r="BK173" s="162">
        <f t="shared" si="29"/>
        <v>0</v>
      </c>
      <c r="BL173" s="18" t="s">
        <v>229</v>
      </c>
      <c r="BM173" s="161" t="s">
        <v>320</v>
      </c>
    </row>
    <row r="174" spans="1:65" s="2" customFormat="1" ht="16.5" customHeight="1">
      <c r="A174" s="33"/>
      <c r="B174" s="149"/>
      <c r="C174" s="150" t="s">
        <v>275</v>
      </c>
      <c r="D174" s="150" t="s">
        <v>160</v>
      </c>
      <c r="E174" s="151" t="s">
        <v>318</v>
      </c>
      <c r="F174" s="152" t="s">
        <v>321</v>
      </c>
      <c r="G174" s="153" t="s">
        <v>183</v>
      </c>
      <c r="H174" s="154">
        <v>1</v>
      </c>
      <c r="I174" s="155"/>
      <c r="J174" s="156">
        <f t="shared" si="20"/>
        <v>0</v>
      </c>
      <c r="K174" s="152" t="s">
        <v>243</v>
      </c>
      <c r="L174" s="34"/>
      <c r="M174" s="157" t="s">
        <v>1</v>
      </c>
      <c r="N174" s="158" t="s">
        <v>43</v>
      </c>
      <c r="O174" s="59"/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1" t="s">
        <v>229</v>
      </c>
      <c r="AT174" s="161" t="s">
        <v>160</v>
      </c>
      <c r="AU174" s="161" t="s">
        <v>86</v>
      </c>
      <c r="AY174" s="18" t="s">
        <v>157</v>
      </c>
      <c r="BE174" s="162">
        <f t="shared" si="24"/>
        <v>0</v>
      </c>
      <c r="BF174" s="162">
        <f t="shared" si="25"/>
        <v>0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8" t="s">
        <v>33</v>
      </c>
      <c r="BK174" s="162">
        <f t="shared" si="29"/>
        <v>0</v>
      </c>
      <c r="BL174" s="18" t="s">
        <v>229</v>
      </c>
      <c r="BM174" s="161" t="s">
        <v>322</v>
      </c>
    </row>
    <row r="175" spans="1:65" s="2" customFormat="1" ht="16.5" customHeight="1">
      <c r="A175" s="33"/>
      <c r="B175" s="149"/>
      <c r="C175" s="150" t="s">
        <v>323</v>
      </c>
      <c r="D175" s="150" t="s">
        <v>160</v>
      </c>
      <c r="E175" s="151" t="s">
        <v>275</v>
      </c>
      <c r="F175" s="152" t="s">
        <v>324</v>
      </c>
      <c r="G175" s="153" t="s">
        <v>183</v>
      </c>
      <c r="H175" s="154">
        <v>1</v>
      </c>
      <c r="I175" s="155"/>
      <c r="J175" s="156">
        <f t="shared" si="20"/>
        <v>0</v>
      </c>
      <c r="K175" s="152" t="s">
        <v>243</v>
      </c>
      <c r="L175" s="34"/>
      <c r="M175" s="157" t="s">
        <v>1</v>
      </c>
      <c r="N175" s="158" t="s">
        <v>43</v>
      </c>
      <c r="O175" s="59"/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229</v>
      </c>
      <c r="AT175" s="161" t="s">
        <v>160</v>
      </c>
      <c r="AU175" s="161" t="s">
        <v>86</v>
      </c>
      <c r="AY175" s="18" t="s">
        <v>157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8" t="s">
        <v>33</v>
      </c>
      <c r="BK175" s="162">
        <f t="shared" si="29"/>
        <v>0</v>
      </c>
      <c r="BL175" s="18" t="s">
        <v>229</v>
      </c>
      <c r="BM175" s="161" t="s">
        <v>325</v>
      </c>
    </row>
    <row r="176" spans="2:63" s="12" customFormat="1" ht="22.9" customHeight="1">
      <c r="B176" s="136"/>
      <c r="D176" s="137" t="s">
        <v>77</v>
      </c>
      <c r="E176" s="147" t="s">
        <v>326</v>
      </c>
      <c r="F176" s="147" t="s">
        <v>327</v>
      </c>
      <c r="I176" s="139"/>
      <c r="J176" s="148">
        <f>BK176</f>
        <v>0</v>
      </c>
      <c r="L176" s="136"/>
      <c r="M176" s="141"/>
      <c r="N176" s="142"/>
      <c r="O176" s="142"/>
      <c r="P176" s="143">
        <f>SUM(P177:P185)</f>
        <v>0</v>
      </c>
      <c r="Q176" s="142"/>
      <c r="R176" s="143">
        <f>SUM(R177:R185)</f>
        <v>0</v>
      </c>
      <c r="S176" s="142"/>
      <c r="T176" s="144">
        <f>SUM(T177:T185)</f>
        <v>0</v>
      </c>
      <c r="AR176" s="137" t="s">
        <v>113</v>
      </c>
      <c r="AT176" s="145" t="s">
        <v>77</v>
      </c>
      <c r="AU176" s="145" t="s">
        <v>33</v>
      </c>
      <c r="AY176" s="137" t="s">
        <v>157</v>
      </c>
      <c r="BK176" s="146">
        <f>SUM(BK177:BK185)</f>
        <v>0</v>
      </c>
    </row>
    <row r="177" spans="1:65" s="2" customFormat="1" ht="24.2" customHeight="1">
      <c r="A177" s="33"/>
      <c r="B177" s="149"/>
      <c r="C177" s="150" t="s">
        <v>278</v>
      </c>
      <c r="D177" s="150" t="s">
        <v>160</v>
      </c>
      <c r="E177" s="151" t="s">
        <v>328</v>
      </c>
      <c r="F177" s="152" t="s">
        <v>329</v>
      </c>
      <c r="G177" s="153" t="s">
        <v>163</v>
      </c>
      <c r="H177" s="154">
        <v>70</v>
      </c>
      <c r="I177" s="155"/>
      <c r="J177" s="156">
        <f>ROUND(I177*H177,2)</f>
        <v>0</v>
      </c>
      <c r="K177" s="152" t="s">
        <v>243</v>
      </c>
      <c r="L177" s="34"/>
      <c r="M177" s="157" t="s">
        <v>1</v>
      </c>
      <c r="N177" s="158" t="s">
        <v>43</v>
      </c>
      <c r="O177" s="59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229</v>
      </c>
      <c r="AT177" s="161" t="s">
        <v>160</v>
      </c>
      <c r="AU177" s="161" t="s">
        <v>86</v>
      </c>
      <c r="AY177" s="18" t="s">
        <v>157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8" t="s">
        <v>33</v>
      </c>
      <c r="BK177" s="162">
        <f>ROUND(I177*H177,2)</f>
        <v>0</v>
      </c>
      <c r="BL177" s="18" t="s">
        <v>229</v>
      </c>
      <c r="BM177" s="161" t="s">
        <v>330</v>
      </c>
    </row>
    <row r="178" spans="2:51" s="13" customFormat="1" ht="12">
      <c r="B178" s="178"/>
      <c r="D178" s="179" t="s">
        <v>245</v>
      </c>
      <c r="E178" s="180" t="s">
        <v>1</v>
      </c>
      <c r="F178" s="181" t="s">
        <v>331</v>
      </c>
      <c r="H178" s="180" t="s">
        <v>1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80" t="s">
        <v>245</v>
      </c>
      <c r="AU178" s="180" t="s">
        <v>86</v>
      </c>
      <c r="AV178" s="13" t="s">
        <v>33</v>
      </c>
      <c r="AW178" s="13" t="s">
        <v>31</v>
      </c>
      <c r="AX178" s="13" t="s">
        <v>78</v>
      </c>
      <c r="AY178" s="180" t="s">
        <v>157</v>
      </c>
    </row>
    <row r="179" spans="2:51" s="14" customFormat="1" ht="12">
      <c r="B179" s="186"/>
      <c r="D179" s="179" t="s">
        <v>245</v>
      </c>
      <c r="E179" s="187" t="s">
        <v>1</v>
      </c>
      <c r="F179" s="188" t="s">
        <v>320</v>
      </c>
      <c r="H179" s="189">
        <v>70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245</v>
      </c>
      <c r="AU179" s="187" t="s">
        <v>86</v>
      </c>
      <c r="AV179" s="14" t="s">
        <v>86</v>
      </c>
      <c r="AW179" s="14" t="s">
        <v>31</v>
      </c>
      <c r="AX179" s="14" t="s">
        <v>33</v>
      </c>
      <c r="AY179" s="187" t="s">
        <v>157</v>
      </c>
    </row>
    <row r="180" spans="1:65" s="2" customFormat="1" ht="24.2" customHeight="1">
      <c r="A180" s="33"/>
      <c r="B180" s="149"/>
      <c r="C180" s="150" t="s">
        <v>332</v>
      </c>
      <c r="D180" s="150" t="s">
        <v>160</v>
      </c>
      <c r="E180" s="151" t="s">
        <v>333</v>
      </c>
      <c r="F180" s="152" t="s">
        <v>334</v>
      </c>
      <c r="G180" s="153" t="s">
        <v>178</v>
      </c>
      <c r="H180" s="154">
        <v>4</v>
      </c>
      <c r="I180" s="155"/>
      <c r="J180" s="156">
        <f>ROUND(I180*H180,2)</f>
        <v>0</v>
      </c>
      <c r="K180" s="152" t="s">
        <v>243</v>
      </c>
      <c r="L180" s="34"/>
      <c r="M180" s="157" t="s">
        <v>1</v>
      </c>
      <c r="N180" s="158" t="s">
        <v>43</v>
      </c>
      <c r="O180" s="59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1" t="s">
        <v>229</v>
      </c>
      <c r="AT180" s="161" t="s">
        <v>160</v>
      </c>
      <c r="AU180" s="161" t="s">
        <v>86</v>
      </c>
      <c r="AY180" s="18" t="s">
        <v>157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8" t="s">
        <v>33</v>
      </c>
      <c r="BK180" s="162">
        <f>ROUND(I180*H180,2)</f>
        <v>0</v>
      </c>
      <c r="BL180" s="18" t="s">
        <v>229</v>
      </c>
      <c r="BM180" s="161" t="s">
        <v>335</v>
      </c>
    </row>
    <row r="181" spans="2:51" s="13" customFormat="1" ht="12">
      <c r="B181" s="178"/>
      <c r="D181" s="179" t="s">
        <v>245</v>
      </c>
      <c r="E181" s="180" t="s">
        <v>1</v>
      </c>
      <c r="F181" s="181" t="s">
        <v>331</v>
      </c>
      <c r="H181" s="180" t="s">
        <v>1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80" t="s">
        <v>245</v>
      </c>
      <c r="AU181" s="180" t="s">
        <v>86</v>
      </c>
      <c r="AV181" s="13" t="s">
        <v>33</v>
      </c>
      <c r="AW181" s="13" t="s">
        <v>31</v>
      </c>
      <c r="AX181" s="13" t="s">
        <v>78</v>
      </c>
      <c r="AY181" s="180" t="s">
        <v>157</v>
      </c>
    </row>
    <row r="182" spans="2:51" s="14" customFormat="1" ht="12">
      <c r="B182" s="186"/>
      <c r="D182" s="179" t="s">
        <v>245</v>
      </c>
      <c r="E182" s="187" t="s">
        <v>1</v>
      </c>
      <c r="F182" s="188" t="s">
        <v>164</v>
      </c>
      <c r="H182" s="189">
        <v>4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245</v>
      </c>
      <c r="AU182" s="187" t="s">
        <v>86</v>
      </c>
      <c r="AV182" s="14" t="s">
        <v>86</v>
      </c>
      <c r="AW182" s="14" t="s">
        <v>31</v>
      </c>
      <c r="AX182" s="14" t="s">
        <v>33</v>
      </c>
      <c r="AY182" s="187" t="s">
        <v>157</v>
      </c>
    </row>
    <row r="183" spans="1:65" s="2" customFormat="1" ht="16.5" customHeight="1">
      <c r="A183" s="33"/>
      <c r="B183" s="149"/>
      <c r="C183" s="150" t="s">
        <v>280</v>
      </c>
      <c r="D183" s="150" t="s">
        <v>160</v>
      </c>
      <c r="E183" s="151" t="s">
        <v>336</v>
      </c>
      <c r="F183" s="152" t="s">
        <v>337</v>
      </c>
      <c r="G183" s="153" t="s">
        <v>178</v>
      </c>
      <c r="H183" s="154">
        <v>1</v>
      </c>
      <c r="I183" s="155"/>
      <c r="J183" s="156">
        <f>ROUND(I183*H183,2)</f>
        <v>0</v>
      </c>
      <c r="K183" s="152" t="s">
        <v>243</v>
      </c>
      <c r="L183" s="34"/>
      <c r="M183" s="157" t="s">
        <v>1</v>
      </c>
      <c r="N183" s="158" t="s">
        <v>43</v>
      </c>
      <c r="O183" s="59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1" t="s">
        <v>229</v>
      </c>
      <c r="AT183" s="161" t="s">
        <v>160</v>
      </c>
      <c r="AU183" s="161" t="s">
        <v>86</v>
      </c>
      <c r="AY183" s="18" t="s">
        <v>157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8" t="s">
        <v>33</v>
      </c>
      <c r="BK183" s="162">
        <f>ROUND(I183*H183,2)</f>
        <v>0</v>
      </c>
      <c r="BL183" s="18" t="s">
        <v>229</v>
      </c>
      <c r="BM183" s="161" t="s">
        <v>338</v>
      </c>
    </row>
    <row r="184" spans="2:51" s="13" customFormat="1" ht="12">
      <c r="B184" s="178"/>
      <c r="D184" s="179" t="s">
        <v>245</v>
      </c>
      <c r="E184" s="180" t="s">
        <v>1</v>
      </c>
      <c r="F184" s="181" t="s">
        <v>339</v>
      </c>
      <c r="H184" s="180" t="s">
        <v>1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80" t="s">
        <v>245</v>
      </c>
      <c r="AU184" s="180" t="s">
        <v>86</v>
      </c>
      <c r="AV184" s="13" t="s">
        <v>33</v>
      </c>
      <c r="AW184" s="13" t="s">
        <v>31</v>
      </c>
      <c r="AX184" s="13" t="s">
        <v>78</v>
      </c>
      <c r="AY184" s="180" t="s">
        <v>157</v>
      </c>
    </row>
    <row r="185" spans="2:51" s="14" customFormat="1" ht="12">
      <c r="B185" s="186"/>
      <c r="D185" s="179" t="s">
        <v>245</v>
      </c>
      <c r="E185" s="187" t="s">
        <v>1</v>
      </c>
      <c r="F185" s="188" t="s">
        <v>33</v>
      </c>
      <c r="H185" s="189">
        <v>1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245</v>
      </c>
      <c r="AU185" s="187" t="s">
        <v>86</v>
      </c>
      <c r="AV185" s="14" t="s">
        <v>86</v>
      </c>
      <c r="AW185" s="14" t="s">
        <v>31</v>
      </c>
      <c r="AX185" s="14" t="s">
        <v>33</v>
      </c>
      <c r="AY185" s="187" t="s">
        <v>157</v>
      </c>
    </row>
    <row r="186" spans="2:63" s="12" customFormat="1" ht="22.9" customHeight="1">
      <c r="B186" s="136"/>
      <c r="D186" s="137" t="s">
        <v>77</v>
      </c>
      <c r="E186" s="147" t="s">
        <v>340</v>
      </c>
      <c r="F186" s="147" t="s">
        <v>341</v>
      </c>
      <c r="I186" s="139"/>
      <c r="J186" s="148">
        <f>BK186</f>
        <v>0</v>
      </c>
      <c r="L186" s="136"/>
      <c r="M186" s="141"/>
      <c r="N186" s="142"/>
      <c r="O186" s="142"/>
      <c r="P186" s="143">
        <f>SUM(P187:P196)</f>
        <v>0</v>
      </c>
      <c r="Q186" s="142"/>
      <c r="R186" s="143">
        <f>SUM(R187:R196)</f>
        <v>0</v>
      </c>
      <c r="S186" s="142"/>
      <c r="T186" s="144">
        <f>SUM(T187:T196)</f>
        <v>0</v>
      </c>
      <c r="AR186" s="137" t="s">
        <v>113</v>
      </c>
      <c r="AT186" s="145" t="s">
        <v>77</v>
      </c>
      <c r="AU186" s="145" t="s">
        <v>33</v>
      </c>
      <c r="AY186" s="137" t="s">
        <v>157</v>
      </c>
      <c r="BK186" s="146">
        <f>SUM(BK187:BK196)</f>
        <v>0</v>
      </c>
    </row>
    <row r="187" spans="1:65" s="2" customFormat="1" ht="16.5" customHeight="1">
      <c r="A187" s="33"/>
      <c r="B187" s="149"/>
      <c r="C187" s="150" t="s">
        <v>342</v>
      </c>
      <c r="D187" s="150" t="s">
        <v>160</v>
      </c>
      <c r="E187" s="151" t="s">
        <v>323</v>
      </c>
      <c r="F187" s="152" t="s">
        <v>343</v>
      </c>
      <c r="G187" s="153" t="s">
        <v>183</v>
      </c>
      <c r="H187" s="154">
        <v>1</v>
      </c>
      <c r="I187" s="155"/>
      <c r="J187" s="156">
        <f aca="true" t="shared" si="30" ref="J187:J196">ROUND(I187*H187,2)</f>
        <v>0</v>
      </c>
      <c r="K187" s="152" t="s">
        <v>243</v>
      </c>
      <c r="L187" s="34"/>
      <c r="M187" s="157" t="s">
        <v>1</v>
      </c>
      <c r="N187" s="158" t="s">
        <v>43</v>
      </c>
      <c r="O187" s="59"/>
      <c r="P187" s="159">
        <f aca="true" t="shared" si="31" ref="P187:P196">O187*H187</f>
        <v>0</v>
      </c>
      <c r="Q187" s="159">
        <v>0</v>
      </c>
      <c r="R187" s="159">
        <f aca="true" t="shared" si="32" ref="R187:R196">Q187*H187</f>
        <v>0</v>
      </c>
      <c r="S187" s="159">
        <v>0</v>
      </c>
      <c r="T187" s="160">
        <f aca="true" t="shared" si="33" ref="T187:T196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1" t="s">
        <v>229</v>
      </c>
      <c r="AT187" s="161" t="s">
        <v>160</v>
      </c>
      <c r="AU187" s="161" t="s">
        <v>86</v>
      </c>
      <c r="AY187" s="18" t="s">
        <v>157</v>
      </c>
      <c r="BE187" s="162">
        <f aca="true" t="shared" si="34" ref="BE187:BE196">IF(N187="základní",J187,0)</f>
        <v>0</v>
      </c>
      <c r="BF187" s="162">
        <f aca="true" t="shared" si="35" ref="BF187:BF196">IF(N187="snížená",J187,0)</f>
        <v>0</v>
      </c>
      <c r="BG187" s="162">
        <f aca="true" t="shared" si="36" ref="BG187:BG196">IF(N187="zákl. přenesená",J187,0)</f>
        <v>0</v>
      </c>
      <c r="BH187" s="162">
        <f aca="true" t="shared" si="37" ref="BH187:BH196">IF(N187="sníž. přenesená",J187,0)</f>
        <v>0</v>
      </c>
      <c r="BI187" s="162">
        <f aca="true" t="shared" si="38" ref="BI187:BI196">IF(N187="nulová",J187,0)</f>
        <v>0</v>
      </c>
      <c r="BJ187" s="18" t="s">
        <v>33</v>
      </c>
      <c r="BK187" s="162">
        <f aca="true" t="shared" si="39" ref="BK187:BK196">ROUND(I187*H187,2)</f>
        <v>0</v>
      </c>
      <c r="BL187" s="18" t="s">
        <v>229</v>
      </c>
      <c r="BM187" s="161" t="s">
        <v>344</v>
      </c>
    </row>
    <row r="188" spans="1:65" s="2" customFormat="1" ht="16.5" customHeight="1">
      <c r="A188" s="33"/>
      <c r="B188" s="149"/>
      <c r="C188" s="150" t="s">
        <v>282</v>
      </c>
      <c r="D188" s="150" t="s">
        <v>160</v>
      </c>
      <c r="E188" s="151" t="s">
        <v>278</v>
      </c>
      <c r="F188" s="152" t="s">
        <v>345</v>
      </c>
      <c r="G188" s="153" t="s">
        <v>183</v>
      </c>
      <c r="H188" s="154">
        <v>1</v>
      </c>
      <c r="I188" s="155"/>
      <c r="J188" s="156">
        <f t="shared" si="30"/>
        <v>0</v>
      </c>
      <c r="K188" s="152" t="s">
        <v>243</v>
      </c>
      <c r="L188" s="34"/>
      <c r="M188" s="157" t="s">
        <v>1</v>
      </c>
      <c r="N188" s="158" t="s">
        <v>43</v>
      </c>
      <c r="O188" s="59"/>
      <c r="P188" s="159">
        <f t="shared" si="31"/>
        <v>0</v>
      </c>
      <c r="Q188" s="159">
        <v>0</v>
      </c>
      <c r="R188" s="159">
        <f t="shared" si="32"/>
        <v>0</v>
      </c>
      <c r="S188" s="159">
        <v>0</v>
      </c>
      <c r="T188" s="160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1" t="s">
        <v>229</v>
      </c>
      <c r="AT188" s="161" t="s">
        <v>160</v>
      </c>
      <c r="AU188" s="161" t="s">
        <v>86</v>
      </c>
      <c r="AY188" s="18" t="s">
        <v>157</v>
      </c>
      <c r="BE188" s="162">
        <f t="shared" si="34"/>
        <v>0</v>
      </c>
      <c r="BF188" s="162">
        <f t="shared" si="35"/>
        <v>0</v>
      </c>
      <c r="BG188" s="162">
        <f t="shared" si="36"/>
        <v>0</v>
      </c>
      <c r="BH188" s="162">
        <f t="shared" si="37"/>
        <v>0</v>
      </c>
      <c r="BI188" s="162">
        <f t="shared" si="38"/>
        <v>0</v>
      </c>
      <c r="BJ188" s="18" t="s">
        <v>33</v>
      </c>
      <c r="BK188" s="162">
        <f t="shared" si="39"/>
        <v>0</v>
      </c>
      <c r="BL188" s="18" t="s">
        <v>229</v>
      </c>
      <c r="BM188" s="161" t="s">
        <v>346</v>
      </c>
    </row>
    <row r="189" spans="1:65" s="2" customFormat="1" ht="16.5" customHeight="1">
      <c r="A189" s="33"/>
      <c r="B189" s="149"/>
      <c r="C189" s="150" t="s">
        <v>347</v>
      </c>
      <c r="D189" s="150" t="s">
        <v>160</v>
      </c>
      <c r="E189" s="151" t="s">
        <v>332</v>
      </c>
      <c r="F189" s="152" t="s">
        <v>348</v>
      </c>
      <c r="G189" s="153" t="s">
        <v>183</v>
      </c>
      <c r="H189" s="154">
        <v>1</v>
      </c>
      <c r="I189" s="155"/>
      <c r="J189" s="156">
        <f t="shared" si="30"/>
        <v>0</v>
      </c>
      <c r="K189" s="152" t="s">
        <v>243</v>
      </c>
      <c r="L189" s="34"/>
      <c r="M189" s="157" t="s">
        <v>1</v>
      </c>
      <c r="N189" s="158" t="s">
        <v>43</v>
      </c>
      <c r="O189" s="59"/>
      <c r="P189" s="159">
        <f t="shared" si="31"/>
        <v>0</v>
      </c>
      <c r="Q189" s="159">
        <v>0</v>
      </c>
      <c r="R189" s="159">
        <f t="shared" si="32"/>
        <v>0</v>
      </c>
      <c r="S189" s="159">
        <v>0</v>
      </c>
      <c r="T189" s="160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1" t="s">
        <v>229</v>
      </c>
      <c r="AT189" s="161" t="s">
        <v>160</v>
      </c>
      <c r="AU189" s="161" t="s">
        <v>86</v>
      </c>
      <c r="AY189" s="18" t="s">
        <v>157</v>
      </c>
      <c r="BE189" s="162">
        <f t="shared" si="34"/>
        <v>0</v>
      </c>
      <c r="BF189" s="162">
        <f t="shared" si="35"/>
        <v>0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8" t="s">
        <v>33</v>
      </c>
      <c r="BK189" s="162">
        <f t="shared" si="39"/>
        <v>0</v>
      </c>
      <c r="BL189" s="18" t="s">
        <v>229</v>
      </c>
      <c r="BM189" s="161" t="s">
        <v>349</v>
      </c>
    </row>
    <row r="190" spans="1:65" s="2" customFormat="1" ht="16.5" customHeight="1">
      <c r="A190" s="33"/>
      <c r="B190" s="149"/>
      <c r="C190" s="150" t="s">
        <v>285</v>
      </c>
      <c r="D190" s="150" t="s">
        <v>160</v>
      </c>
      <c r="E190" s="151" t="s">
        <v>280</v>
      </c>
      <c r="F190" s="152" t="s">
        <v>350</v>
      </c>
      <c r="G190" s="153" t="s">
        <v>183</v>
      </c>
      <c r="H190" s="154">
        <v>1</v>
      </c>
      <c r="I190" s="155"/>
      <c r="J190" s="156">
        <f t="shared" si="30"/>
        <v>0</v>
      </c>
      <c r="K190" s="152" t="s">
        <v>243</v>
      </c>
      <c r="L190" s="34"/>
      <c r="M190" s="157" t="s">
        <v>1</v>
      </c>
      <c r="N190" s="158" t="s">
        <v>43</v>
      </c>
      <c r="O190" s="59"/>
      <c r="P190" s="159">
        <f t="shared" si="31"/>
        <v>0</v>
      </c>
      <c r="Q190" s="159">
        <v>0</v>
      </c>
      <c r="R190" s="159">
        <f t="shared" si="32"/>
        <v>0</v>
      </c>
      <c r="S190" s="159">
        <v>0</v>
      </c>
      <c r="T190" s="160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1" t="s">
        <v>229</v>
      </c>
      <c r="AT190" s="161" t="s">
        <v>160</v>
      </c>
      <c r="AU190" s="161" t="s">
        <v>86</v>
      </c>
      <c r="AY190" s="18" t="s">
        <v>157</v>
      </c>
      <c r="BE190" s="162">
        <f t="shared" si="34"/>
        <v>0</v>
      </c>
      <c r="BF190" s="162">
        <f t="shared" si="35"/>
        <v>0</v>
      </c>
      <c r="BG190" s="162">
        <f t="shared" si="36"/>
        <v>0</v>
      </c>
      <c r="BH190" s="162">
        <f t="shared" si="37"/>
        <v>0</v>
      </c>
      <c r="BI190" s="162">
        <f t="shared" si="38"/>
        <v>0</v>
      </c>
      <c r="BJ190" s="18" t="s">
        <v>33</v>
      </c>
      <c r="BK190" s="162">
        <f t="shared" si="39"/>
        <v>0</v>
      </c>
      <c r="BL190" s="18" t="s">
        <v>229</v>
      </c>
      <c r="BM190" s="161" t="s">
        <v>351</v>
      </c>
    </row>
    <row r="191" spans="1:65" s="2" customFormat="1" ht="16.5" customHeight="1">
      <c r="A191" s="33"/>
      <c r="B191" s="149"/>
      <c r="C191" s="150" t="s">
        <v>352</v>
      </c>
      <c r="D191" s="150" t="s">
        <v>160</v>
      </c>
      <c r="E191" s="151" t="s">
        <v>342</v>
      </c>
      <c r="F191" s="152" t="s">
        <v>353</v>
      </c>
      <c r="G191" s="153" t="s">
        <v>183</v>
      </c>
      <c r="H191" s="154">
        <v>1</v>
      </c>
      <c r="I191" s="155"/>
      <c r="J191" s="156">
        <f t="shared" si="30"/>
        <v>0</v>
      </c>
      <c r="K191" s="152" t="s">
        <v>243</v>
      </c>
      <c r="L191" s="34"/>
      <c r="M191" s="157" t="s">
        <v>1</v>
      </c>
      <c r="N191" s="158" t="s">
        <v>43</v>
      </c>
      <c r="O191" s="59"/>
      <c r="P191" s="159">
        <f t="shared" si="31"/>
        <v>0</v>
      </c>
      <c r="Q191" s="159">
        <v>0</v>
      </c>
      <c r="R191" s="159">
        <f t="shared" si="32"/>
        <v>0</v>
      </c>
      <c r="S191" s="159">
        <v>0</v>
      </c>
      <c r="T191" s="160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1" t="s">
        <v>229</v>
      </c>
      <c r="AT191" s="161" t="s">
        <v>160</v>
      </c>
      <c r="AU191" s="161" t="s">
        <v>86</v>
      </c>
      <c r="AY191" s="18" t="s">
        <v>157</v>
      </c>
      <c r="BE191" s="162">
        <f t="shared" si="34"/>
        <v>0</v>
      </c>
      <c r="BF191" s="162">
        <f t="shared" si="35"/>
        <v>0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8" t="s">
        <v>33</v>
      </c>
      <c r="BK191" s="162">
        <f t="shared" si="39"/>
        <v>0</v>
      </c>
      <c r="BL191" s="18" t="s">
        <v>229</v>
      </c>
      <c r="BM191" s="161" t="s">
        <v>354</v>
      </c>
    </row>
    <row r="192" spans="1:65" s="2" customFormat="1" ht="16.5" customHeight="1">
      <c r="A192" s="33"/>
      <c r="B192" s="149"/>
      <c r="C192" s="150" t="s">
        <v>290</v>
      </c>
      <c r="D192" s="150" t="s">
        <v>160</v>
      </c>
      <c r="E192" s="151" t="s">
        <v>282</v>
      </c>
      <c r="F192" s="152" t="s">
        <v>355</v>
      </c>
      <c r="G192" s="153" t="s">
        <v>183</v>
      </c>
      <c r="H192" s="154">
        <v>1</v>
      </c>
      <c r="I192" s="155"/>
      <c r="J192" s="156">
        <f t="shared" si="30"/>
        <v>0</v>
      </c>
      <c r="K192" s="152" t="s">
        <v>243</v>
      </c>
      <c r="L192" s="34"/>
      <c r="M192" s="157" t="s">
        <v>1</v>
      </c>
      <c r="N192" s="158" t="s">
        <v>43</v>
      </c>
      <c r="O192" s="59"/>
      <c r="P192" s="159">
        <f t="shared" si="31"/>
        <v>0</v>
      </c>
      <c r="Q192" s="159">
        <v>0</v>
      </c>
      <c r="R192" s="159">
        <f t="shared" si="32"/>
        <v>0</v>
      </c>
      <c r="S192" s="159">
        <v>0</v>
      </c>
      <c r="T192" s="160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1" t="s">
        <v>229</v>
      </c>
      <c r="AT192" s="161" t="s">
        <v>160</v>
      </c>
      <c r="AU192" s="161" t="s">
        <v>86</v>
      </c>
      <c r="AY192" s="18" t="s">
        <v>157</v>
      </c>
      <c r="BE192" s="162">
        <f t="shared" si="34"/>
        <v>0</v>
      </c>
      <c r="BF192" s="162">
        <f t="shared" si="35"/>
        <v>0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8" t="s">
        <v>33</v>
      </c>
      <c r="BK192" s="162">
        <f t="shared" si="39"/>
        <v>0</v>
      </c>
      <c r="BL192" s="18" t="s">
        <v>229</v>
      </c>
      <c r="BM192" s="161" t="s">
        <v>356</v>
      </c>
    </row>
    <row r="193" spans="1:65" s="2" customFormat="1" ht="16.5" customHeight="1">
      <c r="A193" s="33"/>
      <c r="B193" s="149"/>
      <c r="C193" s="150" t="s">
        <v>357</v>
      </c>
      <c r="D193" s="150" t="s">
        <v>160</v>
      </c>
      <c r="E193" s="151" t="s">
        <v>347</v>
      </c>
      <c r="F193" s="152" t="s">
        <v>358</v>
      </c>
      <c r="G193" s="153" t="s">
        <v>183</v>
      </c>
      <c r="H193" s="154">
        <v>1</v>
      </c>
      <c r="I193" s="155"/>
      <c r="J193" s="156">
        <f t="shared" si="30"/>
        <v>0</v>
      </c>
      <c r="K193" s="152" t="s">
        <v>243</v>
      </c>
      <c r="L193" s="34"/>
      <c r="M193" s="157" t="s">
        <v>1</v>
      </c>
      <c r="N193" s="158" t="s">
        <v>43</v>
      </c>
      <c r="O193" s="59"/>
      <c r="P193" s="159">
        <f t="shared" si="31"/>
        <v>0</v>
      </c>
      <c r="Q193" s="159">
        <v>0</v>
      </c>
      <c r="R193" s="159">
        <f t="shared" si="32"/>
        <v>0</v>
      </c>
      <c r="S193" s="159">
        <v>0</v>
      </c>
      <c r="T193" s="160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1" t="s">
        <v>229</v>
      </c>
      <c r="AT193" s="161" t="s">
        <v>160</v>
      </c>
      <c r="AU193" s="161" t="s">
        <v>86</v>
      </c>
      <c r="AY193" s="18" t="s">
        <v>157</v>
      </c>
      <c r="BE193" s="162">
        <f t="shared" si="34"/>
        <v>0</v>
      </c>
      <c r="BF193" s="162">
        <f t="shared" si="35"/>
        <v>0</v>
      </c>
      <c r="BG193" s="162">
        <f t="shared" si="36"/>
        <v>0</v>
      </c>
      <c r="BH193" s="162">
        <f t="shared" si="37"/>
        <v>0</v>
      </c>
      <c r="BI193" s="162">
        <f t="shared" si="38"/>
        <v>0</v>
      </c>
      <c r="BJ193" s="18" t="s">
        <v>33</v>
      </c>
      <c r="BK193" s="162">
        <f t="shared" si="39"/>
        <v>0</v>
      </c>
      <c r="BL193" s="18" t="s">
        <v>229</v>
      </c>
      <c r="BM193" s="161" t="s">
        <v>359</v>
      </c>
    </row>
    <row r="194" spans="1:65" s="2" customFormat="1" ht="16.5" customHeight="1">
      <c r="A194" s="33"/>
      <c r="B194" s="149"/>
      <c r="C194" s="150" t="s">
        <v>292</v>
      </c>
      <c r="D194" s="150" t="s">
        <v>160</v>
      </c>
      <c r="E194" s="151" t="s">
        <v>352</v>
      </c>
      <c r="F194" s="152" t="s">
        <v>360</v>
      </c>
      <c r="G194" s="153" t="s">
        <v>183</v>
      </c>
      <c r="H194" s="154">
        <v>1</v>
      </c>
      <c r="I194" s="155"/>
      <c r="J194" s="156">
        <f t="shared" si="30"/>
        <v>0</v>
      </c>
      <c r="K194" s="152" t="s">
        <v>243</v>
      </c>
      <c r="L194" s="34"/>
      <c r="M194" s="157" t="s">
        <v>1</v>
      </c>
      <c r="N194" s="158" t="s">
        <v>43</v>
      </c>
      <c r="O194" s="59"/>
      <c r="P194" s="159">
        <f t="shared" si="31"/>
        <v>0</v>
      </c>
      <c r="Q194" s="159">
        <v>0</v>
      </c>
      <c r="R194" s="159">
        <f t="shared" si="32"/>
        <v>0</v>
      </c>
      <c r="S194" s="159">
        <v>0</v>
      </c>
      <c r="T194" s="160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1" t="s">
        <v>229</v>
      </c>
      <c r="AT194" s="161" t="s">
        <v>160</v>
      </c>
      <c r="AU194" s="161" t="s">
        <v>86</v>
      </c>
      <c r="AY194" s="18" t="s">
        <v>157</v>
      </c>
      <c r="BE194" s="162">
        <f t="shared" si="34"/>
        <v>0</v>
      </c>
      <c r="BF194" s="162">
        <f t="shared" si="35"/>
        <v>0</v>
      </c>
      <c r="BG194" s="162">
        <f t="shared" si="36"/>
        <v>0</v>
      </c>
      <c r="BH194" s="162">
        <f t="shared" si="37"/>
        <v>0</v>
      </c>
      <c r="BI194" s="162">
        <f t="shared" si="38"/>
        <v>0</v>
      </c>
      <c r="BJ194" s="18" t="s">
        <v>33</v>
      </c>
      <c r="BK194" s="162">
        <f t="shared" si="39"/>
        <v>0</v>
      </c>
      <c r="BL194" s="18" t="s">
        <v>229</v>
      </c>
      <c r="BM194" s="161" t="s">
        <v>333</v>
      </c>
    </row>
    <row r="195" spans="1:65" s="2" customFormat="1" ht="16.5" customHeight="1">
      <c r="A195" s="33"/>
      <c r="B195" s="149"/>
      <c r="C195" s="150" t="s">
        <v>361</v>
      </c>
      <c r="D195" s="150" t="s">
        <v>160</v>
      </c>
      <c r="E195" s="151" t="s">
        <v>290</v>
      </c>
      <c r="F195" s="152" t="s">
        <v>362</v>
      </c>
      <c r="G195" s="153" t="s">
        <v>183</v>
      </c>
      <c r="H195" s="154">
        <v>1</v>
      </c>
      <c r="I195" s="155"/>
      <c r="J195" s="156">
        <f t="shared" si="30"/>
        <v>0</v>
      </c>
      <c r="K195" s="152" t="s">
        <v>243</v>
      </c>
      <c r="L195" s="34"/>
      <c r="M195" s="157" t="s">
        <v>1</v>
      </c>
      <c r="N195" s="158" t="s">
        <v>43</v>
      </c>
      <c r="O195" s="59"/>
      <c r="P195" s="159">
        <f t="shared" si="31"/>
        <v>0</v>
      </c>
      <c r="Q195" s="159">
        <v>0</v>
      </c>
      <c r="R195" s="159">
        <f t="shared" si="32"/>
        <v>0</v>
      </c>
      <c r="S195" s="159">
        <v>0</v>
      </c>
      <c r="T195" s="160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1" t="s">
        <v>229</v>
      </c>
      <c r="AT195" s="161" t="s">
        <v>160</v>
      </c>
      <c r="AU195" s="161" t="s">
        <v>86</v>
      </c>
      <c r="AY195" s="18" t="s">
        <v>157</v>
      </c>
      <c r="BE195" s="162">
        <f t="shared" si="34"/>
        <v>0</v>
      </c>
      <c r="BF195" s="162">
        <f t="shared" si="35"/>
        <v>0</v>
      </c>
      <c r="BG195" s="162">
        <f t="shared" si="36"/>
        <v>0</v>
      </c>
      <c r="BH195" s="162">
        <f t="shared" si="37"/>
        <v>0</v>
      </c>
      <c r="BI195" s="162">
        <f t="shared" si="38"/>
        <v>0</v>
      </c>
      <c r="BJ195" s="18" t="s">
        <v>33</v>
      </c>
      <c r="BK195" s="162">
        <f t="shared" si="39"/>
        <v>0</v>
      </c>
      <c r="BL195" s="18" t="s">
        <v>229</v>
      </c>
      <c r="BM195" s="161" t="s">
        <v>363</v>
      </c>
    </row>
    <row r="196" spans="1:65" s="2" customFormat="1" ht="16.5" customHeight="1">
      <c r="A196" s="33"/>
      <c r="B196" s="149"/>
      <c r="C196" s="150" t="s">
        <v>295</v>
      </c>
      <c r="D196" s="150" t="s">
        <v>160</v>
      </c>
      <c r="E196" s="151" t="s">
        <v>357</v>
      </c>
      <c r="F196" s="152" t="s">
        <v>364</v>
      </c>
      <c r="G196" s="153" t="s">
        <v>183</v>
      </c>
      <c r="H196" s="154">
        <v>1</v>
      </c>
      <c r="I196" s="155"/>
      <c r="J196" s="156">
        <f t="shared" si="30"/>
        <v>0</v>
      </c>
      <c r="K196" s="152" t="s">
        <v>243</v>
      </c>
      <c r="L196" s="34"/>
      <c r="M196" s="173" t="s">
        <v>1</v>
      </c>
      <c r="N196" s="174" t="s">
        <v>43</v>
      </c>
      <c r="O196" s="175"/>
      <c r="P196" s="176">
        <f t="shared" si="31"/>
        <v>0</v>
      </c>
      <c r="Q196" s="176">
        <v>0</v>
      </c>
      <c r="R196" s="176">
        <f t="shared" si="32"/>
        <v>0</v>
      </c>
      <c r="S196" s="176">
        <v>0</v>
      </c>
      <c r="T196" s="177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1" t="s">
        <v>229</v>
      </c>
      <c r="AT196" s="161" t="s">
        <v>160</v>
      </c>
      <c r="AU196" s="161" t="s">
        <v>86</v>
      </c>
      <c r="AY196" s="18" t="s">
        <v>157</v>
      </c>
      <c r="BE196" s="162">
        <f t="shared" si="34"/>
        <v>0</v>
      </c>
      <c r="BF196" s="162">
        <f t="shared" si="35"/>
        <v>0</v>
      </c>
      <c r="BG196" s="162">
        <f t="shared" si="36"/>
        <v>0</v>
      </c>
      <c r="BH196" s="162">
        <f t="shared" si="37"/>
        <v>0</v>
      </c>
      <c r="BI196" s="162">
        <f t="shared" si="38"/>
        <v>0</v>
      </c>
      <c r="BJ196" s="18" t="s">
        <v>33</v>
      </c>
      <c r="BK196" s="162">
        <f t="shared" si="39"/>
        <v>0</v>
      </c>
      <c r="BL196" s="18" t="s">
        <v>229</v>
      </c>
      <c r="BM196" s="161" t="s">
        <v>365</v>
      </c>
    </row>
    <row r="197" spans="1:31" s="2" customFormat="1" ht="6.95" customHeight="1">
      <c r="A197" s="33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126:K196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2:12" s="1" customFormat="1" ht="12" customHeight="1">
      <c r="B8" s="21"/>
      <c r="D8" s="28" t="s">
        <v>126</v>
      </c>
      <c r="L8" s="21"/>
    </row>
    <row r="9" spans="1:31" s="2" customFormat="1" ht="16.5" customHeight="1">
      <c r="A9" s="33"/>
      <c r="B9" s="34"/>
      <c r="C9" s="33"/>
      <c r="D9" s="33"/>
      <c r="E9" s="280" t="s">
        <v>231</v>
      </c>
      <c r="F9" s="279"/>
      <c r="G9" s="279"/>
      <c r="H9" s="27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128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74" t="s">
        <v>366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</v>
      </c>
      <c r="G13" s="33"/>
      <c r="H13" s="33"/>
      <c r="I13" s="28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21</v>
      </c>
      <c r="E14" s="33"/>
      <c r="F14" s="26" t="s">
        <v>22</v>
      </c>
      <c r="G14" s="33"/>
      <c r="H14" s="33"/>
      <c r="I14" s="28" t="s">
        <v>23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28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2" t="str">
        <f>'Rekapitulace stavby'!E14</f>
        <v>Vyplň údaj</v>
      </c>
      <c r="F20" s="266"/>
      <c r="G20" s="266"/>
      <c r="H20" s="266"/>
      <c r="I20" s="28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32</v>
      </c>
      <c r="F23" s="33"/>
      <c r="G23" s="33"/>
      <c r="H23" s="33"/>
      <c r="I23" s="28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70" t="s">
        <v>1</v>
      </c>
      <c r="F29" s="270"/>
      <c r="G29" s="270"/>
      <c r="H29" s="27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38</v>
      </c>
      <c r="E32" s="33"/>
      <c r="F32" s="33"/>
      <c r="G32" s="33"/>
      <c r="H32" s="33"/>
      <c r="I32" s="33"/>
      <c r="J32" s="72">
        <f>ROUND(J122,0)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3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42</v>
      </c>
      <c r="E35" s="28" t="s">
        <v>43</v>
      </c>
      <c r="F35" s="105">
        <f>ROUND((SUM(BE122:BE145)),0)</f>
        <v>0</v>
      </c>
      <c r="G35" s="33"/>
      <c r="H35" s="33"/>
      <c r="I35" s="106">
        <v>0.21</v>
      </c>
      <c r="J35" s="105">
        <f>ROUND(((SUM(BE122:BE145))*I35),0)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44</v>
      </c>
      <c r="F36" s="105">
        <f>ROUND((SUM(BF122:BF145)),0)</f>
        <v>0</v>
      </c>
      <c r="G36" s="33"/>
      <c r="H36" s="33"/>
      <c r="I36" s="106">
        <v>0.12</v>
      </c>
      <c r="J36" s="105">
        <f>ROUND(((SUM(BF122:BF145))*I36),0)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5">
        <f>ROUND((SUM(BG122:BG145)),0)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05">
        <f>ROUND((SUM(BH122:BH145)),0)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05">
        <f>ROUND((SUM(BI122:BI145)),0)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48</v>
      </c>
      <c r="E41" s="61"/>
      <c r="F41" s="61"/>
      <c r="G41" s="109" t="s">
        <v>49</v>
      </c>
      <c r="H41" s="110" t="s">
        <v>50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1:31" s="2" customFormat="1" ht="16.5" customHeight="1">
      <c r="A87" s="33"/>
      <c r="B87" s="34"/>
      <c r="C87" s="33"/>
      <c r="D87" s="33"/>
      <c r="E87" s="280" t="s">
        <v>231</v>
      </c>
      <c r="F87" s="279"/>
      <c r="G87" s="279"/>
      <c r="H87" s="27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128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4" t="str">
        <f>E11</f>
        <v>SO 410.2 - teplotní + kouřová čidla + PCO – zapojení do systému ASSET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21</v>
      </c>
      <c r="D91" s="33"/>
      <c r="E91" s="33"/>
      <c r="F91" s="26" t="str">
        <f>F14</f>
        <v>Brno</v>
      </c>
      <c r="G91" s="33"/>
      <c r="H91" s="33"/>
      <c r="I91" s="28" t="s">
        <v>23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24</v>
      </c>
      <c r="D93" s="33"/>
      <c r="E93" s="33"/>
      <c r="F93" s="26" t="str">
        <f>E17</f>
        <v>BRNĚNSKÉ VODÁRNY A KANALIZACE, a.s.</v>
      </c>
      <c r="G93" s="33"/>
      <c r="H93" s="33"/>
      <c r="I93" s="28" t="s">
        <v>30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131</v>
      </c>
      <c r="D96" s="107"/>
      <c r="E96" s="107"/>
      <c r="F96" s="107"/>
      <c r="G96" s="107"/>
      <c r="H96" s="107"/>
      <c r="I96" s="107"/>
      <c r="J96" s="116" t="s">
        <v>132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133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134</v>
      </c>
    </row>
    <row r="99" spans="2:12" s="9" customFormat="1" ht="24.95" customHeight="1">
      <c r="B99" s="118"/>
      <c r="D99" s="119" t="s">
        <v>367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2:12" s="9" customFormat="1" ht="24.95" customHeight="1">
      <c r="B100" s="118"/>
      <c r="D100" s="119" t="s">
        <v>368</v>
      </c>
      <c r="E100" s="120"/>
      <c r="F100" s="120"/>
      <c r="G100" s="120"/>
      <c r="H100" s="120"/>
      <c r="I100" s="120"/>
      <c r="J100" s="121">
        <f>J143</f>
        <v>0</v>
      </c>
      <c r="L100" s="118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142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17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80" t="str">
        <f>E7</f>
        <v>BRNO, REKONSTRUKCE KOLEKTORU III, AREÁL PISÁRKY</v>
      </c>
      <c r="F110" s="281"/>
      <c r="G110" s="281"/>
      <c r="H110" s="281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126</v>
      </c>
      <c r="L111" s="21"/>
    </row>
    <row r="112" spans="1:31" s="2" customFormat="1" ht="16.5" customHeight="1">
      <c r="A112" s="33"/>
      <c r="B112" s="34"/>
      <c r="C112" s="33"/>
      <c r="D112" s="33"/>
      <c r="E112" s="280" t="s">
        <v>231</v>
      </c>
      <c r="F112" s="279"/>
      <c r="G112" s="279"/>
      <c r="H112" s="27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128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74" t="str">
        <f>E11</f>
        <v>SO 410.2 - teplotní + kouřová čidla + PCO – zapojení do systému ASSET</v>
      </c>
      <c r="F114" s="279"/>
      <c r="G114" s="279"/>
      <c r="H114" s="279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21</v>
      </c>
      <c r="D116" s="33"/>
      <c r="E116" s="33"/>
      <c r="F116" s="26" t="str">
        <f>F14</f>
        <v>Brno</v>
      </c>
      <c r="G116" s="33"/>
      <c r="H116" s="33"/>
      <c r="I116" s="28" t="s">
        <v>23</v>
      </c>
      <c r="J116" s="56" t="str">
        <f>IF(J14="","",J14)</f>
        <v/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7" customHeight="1">
      <c r="A118" s="33"/>
      <c r="B118" s="34"/>
      <c r="C118" s="28" t="s">
        <v>24</v>
      </c>
      <c r="D118" s="33"/>
      <c r="E118" s="33"/>
      <c r="F118" s="26" t="str">
        <f>E17</f>
        <v>BRNĚNSKÉ VODÁRNY A KANALIZACE, a.s.</v>
      </c>
      <c r="G118" s="33"/>
      <c r="H118" s="33"/>
      <c r="I118" s="28" t="s">
        <v>30</v>
      </c>
      <c r="J118" s="31" t="str">
        <f>E23</f>
        <v>PROKAN smart s.r.o.  Brno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28</v>
      </c>
      <c r="D119" s="33"/>
      <c r="E119" s="33"/>
      <c r="F119" s="26" t="str">
        <f>IF(E20="","",E20)</f>
        <v>Vyplň údaj</v>
      </c>
      <c r="G119" s="33"/>
      <c r="H119" s="33"/>
      <c r="I119" s="28" t="s">
        <v>34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26"/>
      <c r="B121" s="127"/>
      <c r="C121" s="128" t="s">
        <v>143</v>
      </c>
      <c r="D121" s="129" t="s">
        <v>63</v>
      </c>
      <c r="E121" s="129" t="s">
        <v>59</v>
      </c>
      <c r="F121" s="129" t="s">
        <v>60</v>
      </c>
      <c r="G121" s="129" t="s">
        <v>144</v>
      </c>
      <c r="H121" s="129" t="s">
        <v>145</v>
      </c>
      <c r="I121" s="129" t="s">
        <v>146</v>
      </c>
      <c r="J121" s="129" t="s">
        <v>132</v>
      </c>
      <c r="K121" s="130" t="s">
        <v>147</v>
      </c>
      <c r="L121" s="131"/>
      <c r="M121" s="63" t="s">
        <v>1</v>
      </c>
      <c r="N121" s="64" t="s">
        <v>42</v>
      </c>
      <c r="O121" s="64" t="s">
        <v>148</v>
      </c>
      <c r="P121" s="64" t="s">
        <v>149</v>
      </c>
      <c r="Q121" s="64" t="s">
        <v>150</v>
      </c>
      <c r="R121" s="64" t="s">
        <v>151</v>
      </c>
      <c r="S121" s="64" t="s">
        <v>152</v>
      </c>
      <c r="T121" s="65" t="s">
        <v>153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3" s="2" customFormat="1" ht="22.9" customHeight="1">
      <c r="A122" s="33"/>
      <c r="B122" s="34"/>
      <c r="C122" s="70" t="s">
        <v>154</v>
      </c>
      <c r="D122" s="33"/>
      <c r="E122" s="33"/>
      <c r="F122" s="33"/>
      <c r="G122" s="33"/>
      <c r="H122" s="33"/>
      <c r="I122" s="33"/>
      <c r="J122" s="132">
        <f>BK122</f>
        <v>0</v>
      </c>
      <c r="K122" s="33"/>
      <c r="L122" s="34"/>
      <c r="M122" s="66"/>
      <c r="N122" s="57"/>
      <c r="O122" s="67"/>
      <c r="P122" s="133">
        <f>P123+P143</f>
        <v>0</v>
      </c>
      <c r="Q122" s="67"/>
      <c r="R122" s="133">
        <f>R123+R143</f>
        <v>0</v>
      </c>
      <c r="S122" s="67"/>
      <c r="T122" s="134">
        <f>T123+T143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77</v>
      </c>
      <c r="AU122" s="18" t="s">
        <v>134</v>
      </c>
      <c r="BK122" s="135">
        <f>BK123+BK143</f>
        <v>0</v>
      </c>
    </row>
    <row r="123" spans="2:63" s="12" customFormat="1" ht="25.9" customHeight="1">
      <c r="B123" s="136"/>
      <c r="D123" s="137" t="s">
        <v>77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SUM(P124:P142)</f>
        <v>0</v>
      </c>
      <c r="Q123" s="142"/>
      <c r="R123" s="143">
        <f>SUM(R124:R142)</f>
        <v>0</v>
      </c>
      <c r="S123" s="142"/>
      <c r="T123" s="144">
        <f>SUM(T124:T142)</f>
        <v>0</v>
      </c>
      <c r="AR123" s="137" t="s">
        <v>113</v>
      </c>
      <c r="AT123" s="145" t="s">
        <v>77</v>
      </c>
      <c r="AU123" s="145" t="s">
        <v>78</v>
      </c>
      <c r="AY123" s="137" t="s">
        <v>157</v>
      </c>
      <c r="BK123" s="146">
        <f>SUM(BK124:BK142)</f>
        <v>0</v>
      </c>
    </row>
    <row r="124" spans="1:65" s="2" customFormat="1" ht="24.2" customHeight="1">
      <c r="A124" s="33"/>
      <c r="B124" s="149"/>
      <c r="C124" s="150" t="s">
        <v>33</v>
      </c>
      <c r="D124" s="150" t="s">
        <v>160</v>
      </c>
      <c r="E124" s="151" t="s">
        <v>371</v>
      </c>
      <c r="F124" s="152" t="s">
        <v>372</v>
      </c>
      <c r="G124" s="153" t="s">
        <v>257</v>
      </c>
      <c r="H124" s="154">
        <v>3</v>
      </c>
      <c r="I124" s="155"/>
      <c r="J124" s="156">
        <f aca="true" t="shared" si="0" ref="J124:J142">ROUND(I124*H124,2)</f>
        <v>0</v>
      </c>
      <c r="K124" s="152" t="s">
        <v>243</v>
      </c>
      <c r="L124" s="34"/>
      <c r="M124" s="157" t="s">
        <v>1</v>
      </c>
      <c r="N124" s="158" t="s">
        <v>43</v>
      </c>
      <c r="O124" s="59"/>
      <c r="P124" s="159">
        <f aca="true" t="shared" si="1" ref="P124:P142">O124*H124</f>
        <v>0</v>
      </c>
      <c r="Q124" s="159">
        <v>0</v>
      </c>
      <c r="R124" s="159">
        <f aca="true" t="shared" si="2" ref="R124:R142">Q124*H124</f>
        <v>0</v>
      </c>
      <c r="S124" s="159">
        <v>0</v>
      </c>
      <c r="T124" s="160">
        <f aca="true" t="shared" si="3" ref="T124:T142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1" t="s">
        <v>229</v>
      </c>
      <c r="AT124" s="161" t="s">
        <v>160</v>
      </c>
      <c r="AU124" s="161" t="s">
        <v>33</v>
      </c>
      <c r="AY124" s="18" t="s">
        <v>157</v>
      </c>
      <c r="BE124" s="162">
        <f aca="true" t="shared" si="4" ref="BE124:BE142">IF(N124="základní",J124,0)</f>
        <v>0</v>
      </c>
      <c r="BF124" s="162">
        <f aca="true" t="shared" si="5" ref="BF124:BF142">IF(N124="snížená",J124,0)</f>
        <v>0</v>
      </c>
      <c r="BG124" s="162">
        <f aca="true" t="shared" si="6" ref="BG124:BG142">IF(N124="zákl. přenesená",J124,0)</f>
        <v>0</v>
      </c>
      <c r="BH124" s="162">
        <f aca="true" t="shared" si="7" ref="BH124:BH142">IF(N124="sníž. přenesená",J124,0)</f>
        <v>0</v>
      </c>
      <c r="BI124" s="162">
        <f aca="true" t="shared" si="8" ref="BI124:BI142">IF(N124="nulová",J124,0)</f>
        <v>0</v>
      </c>
      <c r="BJ124" s="18" t="s">
        <v>33</v>
      </c>
      <c r="BK124" s="162">
        <f aca="true" t="shared" si="9" ref="BK124:BK142">ROUND(I124*H124,2)</f>
        <v>0</v>
      </c>
      <c r="BL124" s="18" t="s">
        <v>229</v>
      </c>
      <c r="BM124" s="161" t="s">
        <v>373</v>
      </c>
    </row>
    <row r="125" spans="1:65" s="2" customFormat="1" ht="21.75" customHeight="1">
      <c r="A125" s="33"/>
      <c r="B125" s="149"/>
      <c r="C125" s="150" t="s">
        <v>86</v>
      </c>
      <c r="D125" s="150" t="s">
        <v>160</v>
      </c>
      <c r="E125" s="151" t="s">
        <v>374</v>
      </c>
      <c r="F125" s="152" t="s">
        <v>375</v>
      </c>
      <c r="G125" s="153" t="s">
        <v>257</v>
      </c>
      <c r="H125" s="154">
        <v>1</v>
      </c>
      <c r="I125" s="155"/>
      <c r="J125" s="156">
        <f t="shared" si="0"/>
        <v>0</v>
      </c>
      <c r="K125" s="152" t="s">
        <v>243</v>
      </c>
      <c r="L125" s="34"/>
      <c r="M125" s="157" t="s">
        <v>1</v>
      </c>
      <c r="N125" s="158" t="s">
        <v>43</v>
      </c>
      <c r="O125" s="59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1" t="s">
        <v>229</v>
      </c>
      <c r="AT125" s="161" t="s">
        <v>160</v>
      </c>
      <c r="AU125" s="161" t="s">
        <v>33</v>
      </c>
      <c r="AY125" s="18" t="s">
        <v>157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8" t="s">
        <v>33</v>
      </c>
      <c r="BK125" s="162">
        <f t="shared" si="9"/>
        <v>0</v>
      </c>
      <c r="BL125" s="18" t="s">
        <v>229</v>
      </c>
      <c r="BM125" s="161" t="s">
        <v>376</v>
      </c>
    </row>
    <row r="126" spans="1:65" s="2" customFormat="1" ht="16.5" customHeight="1">
      <c r="A126" s="33"/>
      <c r="B126" s="149"/>
      <c r="C126" s="150" t="s">
        <v>113</v>
      </c>
      <c r="D126" s="150" t="s">
        <v>160</v>
      </c>
      <c r="E126" s="151" t="s">
        <v>377</v>
      </c>
      <c r="F126" s="152" t="s">
        <v>378</v>
      </c>
      <c r="G126" s="153" t="s">
        <v>257</v>
      </c>
      <c r="H126" s="154">
        <v>1</v>
      </c>
      <c r="I126" s="155"/>
      <c r="J126" s="156">
        <f t="shared" si="0"/>
        <v>0</v>
      </c>
      <c r="K126" s="152" t="s">
        <v>243</v>
      </c>
      <c r="L126" s="34"/>
      <c r="M126" s="157" t="s">
        <v>1</v>
      </c>
      <c r="N126" s="158" t="s">
        <v>43</v>
      </c>
      <c r="O126" s="59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1" t="s">
        <v>229</v>
      </c>
      <c r="AT126" s="161" t="s">
        <v>160</v>
      </c>
      <c r="AU126" s="161" t="s">
        <v>33</v>
      </c>
      <c r="AY126" s="18" t="s">
        <v>157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8" t="s">
        <v>33</v>
      </c>
      <c r="BK126" s="162">
        <f t="shared" si="9"/>
        <v>0</v>
      </c>
      <c r="BL126" s="18" t="s">
        <v>229</v>
      </c>
      <c r="BM126" s="161" t="s">
        <v>379</v>
      </c>
    </row>
    <row r="127" spans="1:65" s="2" customFormat="1" ht="24.2" customHeight="1">
      <c r="A127" s="33"/>
      <c r="B127" s="149"/>
      <c r="C127" s="150" t="s">
        <v>164</v>
      </c>
      <c r="D127" s="150" t="s">
        <v>160</v>
      </c>
      <c r="E127" s="151" t="s">
        <v>380</v>
      </c>
      <c r="F127" s="152" t="s">
        <v>381</v>
      </c>
      <c r="G127" s="153" t="s">
        <v>257</v>
      </c>
      <c r="H127" s="154">
        <v>3</v>
      </c>
      <c r="I127" s="155"/>
      <c r="J127" s="156">
        <f t="shared" si="0"/>
        <v>0</v>
      </c>
      <c r="K127" s="152" t="s">
        <v>243</v>
      </c>
      <c r="L127" s="34"/>
      <c r="M127" s="157" t="s">
        <v>1</v>
      </c>
      <c r="N127" s="158" t="s">
        <v>43</v>
      </c>
      <c r="O127" s="59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229</v>
      </c>
      <c r="AT127" s="161" t="s">
        <v>160</v>
      </c>
      <c r="AU127" s="161" t="s">
        <v>33</v>
      </c>
      <c r="AY127" s="18" t="s">
        <v>157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8" t="s">
        <v>33</v>
      </c>
      <c r="BK127" s="162">
        <f t="shared" si="9"/>
        <v>0</v>
      </c>
      <c r="BL127" s="18" t="s">
        <v>229</v>
      </c>
      <c r="BM127" s="161" t="s">
        <v>382</v>
      </c>
    </row>
    <row r="128" spans="1:65" s="2" customFormat="1" ht="16.5" customHeight="1">
      <c r="A128" s="33"/>
      <c r="B128" s="149"/>
      <c r="C128" s="150" t="s">
        <v>180</v>
      </c>
      <c r="D128" s="150" t="s">
        <v>160</v>
      </c>
      <c r="E128" s="151" t="s">
        <v>383</v>
      </c>
      <c r="F128" s="152" t="s">
        <v>384</v>
      </c>
      <c r="G128" s="153" t="s">
        <v>257</v>
      </c>
      <c r="H128" s="154">
        <v>11</v>
      </c>
      <c r="I128" s="155"/>
      <c r="J128" s="156">
        <f t="shared" si="0"/>
        <v>0</v>
      </c>
      <c r="K128" s="152" t="s">
        <v>243</v>
      </c>
      <c r="L128" s="34"/>
      <c r="M128" s="157" t="s">
        <v>1</v>
      </c>
      <c r="N128" s="158" t="s">
        <v>43</v>
      </c>
      <c r="O128" s="59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229</v>
      </c>
      <c r="AT128" s="161" t="s">
        <v>160</v>
      </c>
      <c r="AU128" s="161" t="s">
        <v>33</v>
      </c>
      <c r="AY128" s="18" t="s">
        <v>157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8" t="s">
        <v>33</v>
      </c>
      <c r="BK128" s="162">
        <f t="shared" si="9"/>
        <v>0</v>
      </c>
      <c r="BL128" s="18" t="s">
        <v>229</v>
      </c>
      <c r="BM128" s="161" t="s">
        <v>385</v>
      </c>
    </row>
    <row r="129" spans="1:65" s="2" customFormat="1" ht="16.5" customHeight="1">
      <c r="A129" s="33"/>
      <c r="B129" s="149"/>
      <c r="C129" s="150" t="s">
        <v>179</v>
      </c>
      <c r="D129" s="150" t="s">
        <v>160</v>
      </c>
      <c r="E129" s="151" t="s">
        <v>386</v>
      </c>
      <c r="F129" s="152" t="s">
        <v>387</v>
      </c>
      <c r="G129" s="153" t="s">
        <v>257</v>
      </c>
      <c r="H129" s="154">
        <v>14</v>
      </c>
      <c r="I129" s="155"/>
      <c r="J129" s="156">
        <f t="shared" si="0"/>
        <v>0</v>
      </c>
      <c r="K129" s="152" t="s">
        <v>243</v>
      </c>
      <c r="L129" s="34"/>
      <c r="M129" s="157" t="s">
        <v>1</v>
      </c>
      <c r="N129" s="158" t="s">
        <v>43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229</v>
      </c>
      <c r="AT129" s="161" t="s">
        <v>160</v>
      </c>
      <c r="AU129" s="161" t="s">
        <v>33</v>
      </c>
      <c r="AY129" s="18" t="s">
        <v>157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8" t="s">
        <v>33</v>
      </c>
      <c r="BK129" s="162">
        <f t="shared" si="9"/>
        <v>0</v>
      </c>
      <c r="BL129" s="18" t="s">
        <v>229</v>
      </c>
      <c r="BM129" s="161" t="s">
        <v>388</v>
      </c>
    </row>
    <row r="130" spans="1:65" s="2" customFormat="1" ht="16.5" customHeight="1">
      <c r="A130" s="33"/>
      <c r="B130" s="149"/>
      <c r="C130" s="150" t="s">
        <v>187</v>
      </c>
      <c r="D130" s="150" t="s">
        <v>160</v>
      </c>
      <c r="E130" s="151" t="s">
        <v>389</v>
      </c>
      <c r="F130" s="152" t="s">
        <v>390</v>
      </c>
      <c r="G130" s="153" t="s">
        <v>163</v>
      </c>
      <c r="H130" s="154">
        <v>650</v>
      </c>
      <c r="I130" s="155"/>
      <c r="J130" s="156">
        <f t="shared" si="0"/>
        <v>0</v>
      </c>
      <c r="K130" s="152" t="s">
        <v>243</v>
      </c>
      <c r="L130" s="34"/>
      <c r="M130" s="157" t="s">
        <v>1</v>
      </c>
      <c r="N130" s="158" t="s">
        <v>43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229</v>
      </c>
      <c r="AT130" s="161" t="s">
        <v>160</v>
      </c>
      <c r="AU130" s="161" t="s">
        <v>33</v>
      </c>
      <c r="AY130" s="18" t="s">
        <v>157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33</v>
      </c>
      <c r="BK130" s="162">
        <f t="shared" si="9"/>
        <v>0</v>
      </c>
      <c r="BL130" s="18" t="s">
        <v>229</v>
      </c>
      <c r="BM130" s="161" t="s">
        <v>391</v>
      </c>
    </row>
    <row r="131" spans="1:65" s="2" customFormat="1" ht="16.5" customHeight="1">
      <c r="A131" s="33"/>
      <c r="B131" s="149"/>
      <c r="C131" s="150" t="s">
        <v>158</v>
      </c>
      <c r="D131" s="150" t="s">
        <v>160</v>
      </c>
      <c r="E131" s="151" t="s">
        <v>392</v>
      </c>
      <c r="F131" s="152" t="s">
        <v>393</v>
      </c>
      <c r="G131" s="153" t="s">
        <v>163</v>
      </c>
      <c r="H131" s="154">
        <v>20</v>
      </c>
      <c r="I131" s="155"/>
      <c r="J131" s="156">
        <f t="shared" si="0"/>
        <v>0</v>
      </c>
      <c r="K131" s="152" t="s">
        <v>243</v>
      </c>
      <c r="L131" s="34"/>
      <c r="M131" s="157" t="s">
        <v>1</v>
      </c>
      <c r="N131" s="158" t="s">
        <v>43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229</v>
      </c>
      <c r="AT131" s="161" t="s">
        <v>160</v>
      </c>
      <c r="AU131" s="161" t="s">
        <v>33</v>
      </c>
      <c r="AY131" s="18" t="s">
        <v>157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33</v>
      </c>
      <c r="BK131" s="162">
        <f t="shared" si="9"/>
        <v>0</v>
      </c>
      <c r="BL131" s="18" t="s">
        <v>229</v>
      </c>
      <c r="BM131" s="161" t="s">
        <v>394</v>
      </c>
    </row>
    <row r="132" spans="1:65" s="2" customFormat="1" ht="16.5" customHeight="1">
      <c r="A132" s="33"/>
      <c r="B132" s="149"/>
      <c r="C132" s="150" t="s">
        <v>193</v>
      </c>
      <c r="D132" s="150" t="s">
        <v>160</v>
      </c>
      <c r="E132" s="151" t="s">
        <v>395</v>
      </c>
      <c r="F132" s="152" t="s">
        <v>396</v>
      </c>
      <c r="G132" s="153" t="s">
        <v>163</v>
      </c>
      <c r="H132" s="154">
        <v>20</v>
      </c>
      <c r="I132" s="155"/>
      <c r="J132" s="156">
        <f t="shared" si="0"/>
        <v>0</v>
      </c>
      <c r="K132" s="152" t="s">
        <v>243</v>
      </c>
      <c r="L132" s="34"/>
      <c r="M132" s="157" t="s">
        <v>1</v>
      </c>
      <c r="N132" s="158" t="s">
        <v>43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229</v>
      </c>
      <c r="AT132" s="161" t="s">
        <v>160</v>
      </c>
      <c r="AU132" s="161" t="s">
        <v>33</v>
      </c>
      <c r="AY132" s="18" t="s">
        <v>157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33</v>
      </c>
      <c r="BK132" s="162">
        <f t="shared" si="9"/>
        <v>0</v>
      </c>
      <c r="BL132" s="18" t="s">
        <v>229</v>
      </c>
      <c r="BM132" s="161" t="s">
        <v>397</v>
      </c>
    </row>
    <row r="133" spans="1:65" s="2" customFormat="1" ht="16.5" customHeight="1">
      <c r="A133" s="33"/>
      <c r="B133" s="149"/>
      <c r="C133" s="150" t="s">
        <v>184</v>
      </c>
      <c r="D133" s="150" t="s">
        <v>160</v>
      </c>
      <c r="E133" s="151" t="s">
        <v>398</v>
      </c>
      <c r="F133" s="152" t="s">
        <v>399</v>
      </c>
      <c r="G133" s="153" t="s">
        <v>163</v>
      </c>
      <c r="H133" s="154">
        <v>75</v>
      </c>
      <c r="I133" s="155"/>
      <c r="J133" s="156">
        <f t="shared" si="0"/>
        <v>0</v>
      </c>
      <c r="K133" s="152" t="s">
        <v>243</v>
      </c>
      <c r="L133" s="34"/>
      <c r="M133" s="157" t="s">
        <v>1</v>
      </c>
      <c r="N133" s="158" t="s">
        <v>43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229</v>
      </c>
      <c r="AT133" s="161" t="s">
        <v>160</v>
      </c>
      <c r="AU133" s="161" t="s">
        <v>33</v>
      </c>
      <c r="AY133" s="18" t="s">
        <v>157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33</v>
      </c>
      <c r="BK133" s="162">
        <f t="shared" si="9"/>
        <v>0</v>
      </c>
      <c r="BL133" s="18" t="s">
        <v>229</v>
      </c>
      <c r="BM133" s="161" t="s">
        <v>400</v>
      </c>
    </row>
    <row r="134" spans="1:65" s="2" customFormat="1" ht="16.5" customHeight="1">
      <c r="A134" s="33"/>
      <c r="B134" s="149"/>
      <c r="C134" s="150" t="s">
        <v>200</v>
      </c>
      <c r="D134" s="150" t="s">
        <v>160</v>
      </c>
      <c r="E134" s="151" t="s">
        <v>401</v>
      </c>
      <c r="F134" s="152" t="s">
        <v>402</v>
      </c>
      <c r="G134" s="153" t="s">
        <v>257</v>
      </c>
      <c r="H134" s="154">
        <v>100</v>
      </c>
      <c r="I134" s="155"/>
      <c r="J134" s="156">
        <f t="shared" si="0"/>
        <v>0</v>
      </c>
      <c r="K134" s="152" t="s">
        <v>243</v>
      </c>
      <c r="L134" s="34"/>
      <c r="M134" s="157" t="s">
        <v>1</v>
      </c>
      <c r="N134" s="158" t="s">
        <v>43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229</v>
      </c>
      <c r="AT134" s="161" t="s">
        <v>160</v>
      </c>
      <c r="AU134" s="161" t="s">
        <v>33</v>
      </c>
      <c r="AY134" s="18" t="s">
        <v>157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33</v>
      </c>
      <c r="BK134" s="162">
        <f t="shared" si="9"/>
        <v>0</v>
      </c>
      <c r="BL134" s="18" t="s">
        <v>229</v>
      </c>
      <c r="BM134" s="161" t="s">
        <v>403</v>
      </c>
    </row>
    <row r="135" spans="1:65" s="2" customFormat="1" ht="16.5" customHeight="1">
      <c r="A135" s="33"/>
      <c r="B135" s="149"/>
      <c r="C135" s="150" t="s">
        <v>9</v>
      </c>
      <c r="D135" s="150" t="s">
        <v>160</v>
      </c>
      <c r="E135" s="151" t="s">
        <v>404</v>
      </c>
      <c r="F135" s="152" t="s">
        <v>405</v>
      </c>
      <c r="G135" s="153" t="s">
        <v>163</v>
      </c>
      <c r="H135" s="154">
        <v>75</v>
      </c>
      <c r="I135" s="155"/>
      <c r="J135" s="156">
        <f t="shared" si="0"/>
        <v>0</v>
      </c>
      <c r="K135" s="152" t="s">
        <v>243</v>
      </c>
      <c r="L135" s="34"/>
      <c r="M135" s="157" t="s">
        <v>1</v>
      </c>
      <c r="N135" s="158" t="s">
        <v>43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229</v>
      </c>
      <c r="AT135" s="161" t="s">
        <v>160</v>
      </c>
      <c r="AU135" s="161" t="s">
        <v>33</v>
      </c>
      <c r="AY135" s="18" t="s">
        <v>157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33</v>
      </c>
      <c r="BK135" s="162">
        <f t="shared" si="9"/>
        <v>0</v>
      </c>
      <c r="BL135" s="18" t="s">
        <v>229</v>
      </c>
      <c r="BM135" s="161" t="s">
        <v>406</v>
      </c>
    </row>
    <row r="136" spans="1:65" s="2" customFormat="1" ht="16.5" customHeight="1">
      <c r="A136" s="33"/>
      <c r="B136" s="149"/>
      <c r="C136" s="150" t="s">
        <v>207</v>
      </c>
      <c r="D136" s="150" t="s">
        <v>160</v>
      </c>
      <c r="E136" s="151" t="s">
        <v>407</v>
      </c>
      <c r="F136" s="152" t="s">
        <v>408</v>
      </c>
      <c r="G136" s="153" t="s">
        <v>257</v>
      </c>
      <c r="H136" s="154">
        <v>100</v>
      </c>
      <c r="I136" s="155"/>
      <c r="J136" s="156">
        <f t="shared" si="0"/>
        <v>0</v>
      </c>
      <c r="K136" s="152" t="s">
        <v>243</v>
      </c>
      <c r="L136" s="34"/>
      <c r="M136" s="157" t="s">
        <v>1</v>
      </c>
      <c r="N136" s="158" t="s">
        <v>43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229</v>
      </c>
      <c r="AT136" s="161" t="s">
        <v>160</v>
      </c>
      <c r="AU136" s="161" t="s">
        <v>33</v>
      </c>
      <c r="AY136" s="18" t="s">
        <v>157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33</v>
      </c>
      <c r="BK136" s="162">
        <f t="shared" si="9"/>
        <v>0</v>
      </c>
      <c r="BL136" s="18" t="s">
        <v>229</v>
      </c>
      <c r="BM136" s="161" t="s">
        <v>409</v>
      </c>
    </row>
    <row r="137" spans="1:65" s="2" customFormat="1" ht="16.5" customHeight="1">
      <c r="A137" s="33"/>
      <c r="B137" s="149"/>
      <c r="C137" s="150" t="s">
        <v>190</v>
      </c>
      <c r="D137" s="150" t="s">
        <v>160</v>
      </c>
      <c r="E137" s="151" t="s">
        <v>410</v>
      </c>
      <c r="F137" s="152" t="s">
        <v>411</v>
      </c>
      <c r="G137" s="153" t="s">
        <v>163</v>
      </c>
      <c r="H137" s="154">
        <v>40</v>
      </c>
      <c r="I137" s="155"/>
      <c r="J137" s="156">
        <f t="shared" si="0"/>
        <v>0</v>
      </c>
      <c r="K137" s="152" t="s">
        <v>243</v>
      </c>
      <c r="L137" s="34"/>
      <c r="M137" s="157" t="s">
        <v>1</v>
      </c>
      <c r="N137" s="158" t="s">
        <v>43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229</v>
      </c>
      <c r="AT137" s="161" t="s">
        <v>160</v>
      </c>
      <c r="AU137" s="161" t="s">
        <v>33</v>
      </c>
      <c r="AY137" s="18" t="s">
        <v>157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33</v>
      </c>
      <c r="BK137" s="162">
        <f t="shared" si="9"/>
        <v>0</v>
      </c>
      <c r="BL137" s="18" t="s">
        <v>229</v>
      </c>
      <c r="BM137" s="161" t="s">
        <v>412</v>
      </c>
    </row>
    <row r="138" spans="1:65" s="2" customFormat="1" ht="16.5" customHeight="1">
      <c r="A138" s="33"/>
      <c r="B138" s="149"/>
      <c r="C138" s="150" t="s">
        <v>217</v>
      </c>
      <c r="D138" s="150" t="s">
        <v>160</v>
      </c>
      <c r="E138" s="151" t="s">
        <v>413</v>
      </c>
      <c r="F138" s="152" t="s">
        <v>414</v>
      </c>
      <c r="G138" s="153" t="s">
        <v>415</v>
      </c>
      <c r="H138" s="154">
        <v>8</v>
      </c>
      <c r="I138" s="155"/>
      <c r="J138" s="156">
        <f t="shared" si="0"/>
        <v>0</v>
      </c>
      <c r="K138" s="152" t="s">
        <v>243</v>
      </c>
      <c r="L138" s="34"/>
      <c r="M138" s="157" t="s">
        <v>1</v>
      </c>
      <c r="N138" s="158" t="s">
        <v>43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229</v>
      </c>
      <c r="AT138" s="161" t="s">
        <v>160</v>
      </c>
      <c r="AU138" s="161" t="s">
        <v>33</v>
      </c>
      <c r="AY138" s="18" t="s">
        <v>157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33</v>
      </c>
      <c r="BK138" s="162">
        <f t="shared" si="9"/>
        <v>0</v>
      </c>
      <c r="BL138" s="18" t="s">
        <v>229</v>
      </c>
      <c r="BM138" s="161" t="s">
        <v>416</v>
      </c>
    </row>
    <row r="139" spans="1:65" s="2" customFormat="1" ht="16.5" customHeight="1">
      <c r="A139" s="33"/>
      <c r="B139" s="149"/>
      <c r="C139" s="150" t="s">
        <v>169</v>
      </c>
      <c r="D139" s="150" t="s">
        <v>160</v>
      </c>
      <c r="E139" s="151" t="s">
        <v>417</v>
      </c>
      <c r="F139" s="152" t="s">
        <v>418</v>
      </c>
      <c r="G139" s="153" t="s">
        <v>415</v>
      </c>
      <c r="H139" s="154">
        <v>6</v>
      </c>
      <c r="I139" s="155"/>
      <c r="J139" s="156">
        <f t="shared" si="0"/>
        <v>0</v>
      </c>
      <c r="K139" s="152" t="s">
        <v>243</v>
      </c>
      <c r="L139" s="34"/>
      <c r="M139" s="157" t="s">
        <v>1</v>
      </c>
      <c r="N139" s="158" t="s">
        <v>43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229</v>
      </c>
      <c r="AT139" s="161" t="s">
        <v>160</v>
      </c>
      <c r="AU139" s="161" t="s">
        <v>33</v>
      </c>
      <c r="AY139" s="18" t="s">
        <v>157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33</v>
      </c>
      <c r="BK139" s="162">
        <f t="shared" si="9"/>
        <v>0</v>
      </c>
      <c r="BL139" s="18" t="s">
        <v>229</v>
      </c>
      <c r="BM139" s="161" t="s">
        <v>419</v>
      </c>
    </row>
    <row r="140" spans="1:65" s="2" customFormat="1" ht="16.5" customHeight="1">
      <c r="A140" s="33"/>
      <c r="B140" s="149"/>
      <c r="C140" s="150" t="s">
        <v>226</v>
      </c>
      <c r="D140" s="150" t="s">
        <v>160</v>
      </c>
      <c r="E140" s="151" t="s">
        <v>420</v>
      </c>
      <c r="F140" s="152" t="s">
        <v>421</v>
      </c>
      <c r="G140" s="153" t="s">
        <v>183</v>
      </c>
      <c r="H140" s="154">
        <v>1</v>
      </c>
      <c r="I140" s="155"/>
      <c r="J140" s="156">
        <f t="shared" si="0"/>
        <v>0</v>
      </c>
      <c r="K140" s="152" t="s">
        <v>243</v>
      </c>
      <c r="L140" s="34"/>
      <c r="M140" s="157" t="s">
        <v>1</v>
      </c>
      <c r="N140" s="158" t="s">
        <v>43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229</v>
      </c>
      <c r="AT140" s="161" t="s">
        <v>160</v>
      </c>
      <c r="AU140" s="161" t="s">
        <v>33</v>
      </c>
      <c r="AY140" s="18" t="s">
        <v>157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33</v>
      </c>
      <c r="BK140" s="162">
        <f t="shared" si="9"/>
        <v>0</v>
      </c>
      <c r="BL140" s="18" t="s">
        <v>229</v>
      </c>
      <c r="BM140" s="161" t="s">
        <v>422</v>
      </c>
    </row>
    <row r="141" spans="1:65" s="2" customFormat="1" ht="16.5" customHeight="1">
      <c r="A141" s="33"/>
      <c r="B141" s="149"/>
      <c r="C141" s="150" t="s">
        <v>196</v>
      </c>
      <c r="D141" s="150" t="s">
        <v>160</v>
      </c>
      <c r="E141" s="151" t="s">
        <v>423</v>
      </c>
      <c r="F141" s="152" t="s">
        <v>424</v>
      </c>
      <c r="G141" s="153" t="s">
        <v>257</v>
      </c>
      <c r="H141" s="154">
        <v>14</v>
      </c>
      <c r="I141" s="155"/>
      <c r="J141" s="156">
        <f t="shared" si="0"/>
        <v>0</v>
      </c>
      <c r="K141" s="152" t="s">
        <v>243</v>
      </c>
      <c r="L141" s="34"/>
      <c r="M141" s="157" t="s">
        <v>1</v>
      </c>
      <c r="N141" s="158" t="s">
        <v>43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229</v>
      </c>
      <c r="AT141" s="161" t="s">
        <v>160</v>
      </c>
      <c r="AU141" s="161" t="s">
        <v>33</v>
      </c>
      <c r="AY141" s="18" t="s">
        <v>157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33</v>
      </c>
      <c r="BK141" s="162">
        <f t="shared" si="9"/>
        <v>0</v>
      </c>
      <c r="BL141" s="18" t="s">
        <v>229</v>
      </c>
      <c r="BM141" s="161" t="s">
        <v>425</v>
      </c>
    </row>
    <row r="142" spans="1:65" s="2" customFormat="1" ht="16.5" customHeight="1">
      <c r="A142" s="33"/>
      <c r="B142" s="149"/>
      <c r="C142" s="150" t="s">
        <v>276</v>
      </c>
      <c r="D142" s="150" t="s">
        <v>160</v>
      </c>
      <c r="E142" s="151" t="s">
        <v>426</v>
      </c>
      <c r="F142" s="152" t="s">
        <v>427</v>
      </c>
      <c r="G142" s="153" t="s">
        <v>183</v>
      </c>
      <c r="H142" s="154">
        <v>1</v>
      </c>
      <c r="I142" s="155"/>
      <c r="J142" s="156">
        <f t="shared" si="0"/>
        <v>0</v>
      </c>
      <c r="K142" s="152" t="s">
        <v>243</v>
      </c>
      <c r="L142" s="34"/>
      <c r="M142" s="157" t="s">
        <v>1</v>
      </c>
      <c r="N142" s="158" t="s">
        <v>43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229</v>
      </c>
      <c r="AT142" s="161" t="s">
        <v>160</v>
      </c>
      <c r="AU142" s="161" t="s">
        <v>33</v>
      </c>
      <c r="AY142" s="18" t="s">
        <v>157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33</v>
      </c>
      <c r="BK142" s="162">
        <f t="shared" si="9"/>
        <v>0</v>
      </c>
      <c r="BL142" s="18" t="s">
        <v>229</v>
      </c>
      <c r="BM142" s="161" t="s">
        <v>428</v>
      </c>
    </row>
    <row r="143" spans="2:63" s="12" customFormat="1" ht="25.9" customHeight="1">
      <c r="B143" s="136"/>
      <c r="D143" s="137" t="s">
        <v>77</v>
      </c>
      <c r="E143" s="138" t="s">
        <v>429</v>
      </c>
      <c r="F143" s="138" t="s">
        <v>430</v>
      </c>
      <c r="I143" s="139"/>
      <c r="J143" s="140">
        <f>BK143</f>
        <v>0</v>
      </c>
      <c r="L143" s="136"/>
      <c r="M143" s="141"/>
      <c r="N143" s="142"/>
      <c r="O143" s="142"/>
      <c r="P143" s="143">
        <f>SUM(P144:P145)</f>
        <v>0</v>
      </c>
      <c r="Q143" s="142"/>
      <c r="R143" s="143">
        <f>SUM(R144:R145)</f>
        <v>0</v>
      </c>
      <c r="S143" s="142"/>
      <c r="T143" s="144">
        <f>SUM(T144:T145)</f>
        <v>0</v>
      </c>
      <c r="AR143" s="137" t="s">
        <v>113</v>
      </c>
      <c r="AT143" s="145" t="s">
        <v>77</v>
      </c>
      <c r="AU143" s="145" t="s">
        <v>78</v>
      </c>
      <c r="AY143" s="137" t="s">
        <v>157</v>
      </c>
      <c r="BK143" s="146">
        <f>SUM(BK144:BK145)</f>
        <v>0</v>
      </c>
    </row>
    <row r="144" spans="1:65" s="2" customFormat="1" ht="16.5" customHeight="1">
      <c r="A144" s="33"/>
      <c r="B144" s="149"/>
      <c r="C144" s="150" t="s">
        <v>199</v>
      </c>
      <c r="D144" s="150" t="s">
        <v>160</v>
      </c>
      <c r="E144" s="151" t="s">
        <v>431</v>
      </c>
      <c r="F144" s="152" t="s">
        <v>432</v>
      </c>
      <c r="G144" s="153" t="s">
        <v>183</v>
      </c>
      <c r="H144" s="154">
        <v>1</v>
      </c>
      <c r="I144" s="155"/>
      <c r="J144" s="156">
        <f>ROUND(I144*H144,2)</f>
        <v>0</v>
      </c>
      <c r="K144" s="152" t="s">
        <v>243</v>
      </c>
      <c r="L144" s="34"/>
      <c r="M144" s="157" t="s">
        <v>1</v>
      </c>
      <c r="N144" s="158" t="s">
        <v>43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229</v>
      </c>
      <c r="AT144" s="161" t="s">
        <v>160</v>
      </c>
      <c r="AU144" s="161" t="s">
        <v>33</v>
      </c>
      <c r="AY144" s="18" t="s">
        <v>157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33</v>
      </c>
      <c r="BK144" s="162">
        <f>ROUND(I144*H144,2)</f>
        <v>0</v>
      </c>
      <c r="BL144" s="18" t="s">
        <v>229</v>
      </c>
      <c r="BM144" s="161" t="s">
        <v>433</v>
      </c>
    </row>
    <row r="145" spans="1:65" s="2" customFormat="1" ht="16.5" customHeight="1">
      <c r="A145" s="33"/>
      <c r="B145" s="149"/>
      <c r="C145" s="150" t="s">
        <v>7</v>
      </c>
      <c r="D145" s="150" t="s">
        <v>160</v>
      </c>
      <c r="E145" s="151" t="s">
        <v>434</v>
      </c>
      <c r="F145" s="152" t="s">
        <v>435</v>
      </c>
      <c r="G145" s="153" t="s">
        <v>183</v>
      </c>
      <c r="H145" s="154">
        <v>1</v>
      </c>
      <c r="I145" s="155"/>
      <c r="J145" s="156">
        <f>ROUND(I145*H145,2)</f>
        <v>0</v>
      </c>
      <c r="K145" s="152" t="s">
        <v>243</v>
      </c>
      <c r="L145" s="34"/>
      <c r="M145" s="173" t="s">
        <v>1</v>
      </c>
      <c r="N145" s="174" t="s">
        <v>43</v>
      </c>
      <c r="O145" s="175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229</v>
      </c>
      <c r="AT145" s="161" t="s">
        <v>160</v>
      </c>
      <c r="AU145" s="161" t="s">
        <v>33</v>
      </c>
      <c r="AY145" s="18" t="s">
        <v>157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8" t="s">
        <v>33</v>
      </c>
      <c r="BK145" s="162">
        <f>ROUND(I145*H145,2)</f>
        <v>0</v>
      </c>
      <c r="BL145" s="18" t="s">
        <v>229</v>
      </c>
      <c r="BM145" s="161" t="s">
        <v>436</v>
      </c>
    </row>
    <row r="146" spans="1:31" s="2" customFormat="1" ht="6.95" customHeight="1">
      <c r="A146" s="33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34"/>
      <c r="M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</sheetData>
  <autoFilter ref="C121:K14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2:12" s="1" customFormat="1" ht="12" customHeight="1">
      <c r="B8" s="21"/>
      <c r="D8" s="28" t="s">
        <v>126</v>
      </c>
      <c r="L8" s="21"/>
    </row>
    <row r="9" spans="1:31" s="2" customFormat="1" ht="16.5" customHeight="1">
      <c r="A9" s="33"/>
      <c r="B9" s="34"/>
      <c r="C9" s="33"/>
      <c r="D9" s="33"/>
      <c r="E9" s="280" t="s">
        <v>231</v>
      </c>
      <c r="F9" s="279"/>
      <c r="G9" s="279"/>
      <c r="H9" s="27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128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74" t="s">
        <v>437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</v>
      </c>
      <c r="G13" s="33"/>
      <c r="H13" s="33"/>
      <c r="I13" s="28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21</v>
      </c>
      <c r="E14" s="33"/>
      <c r="F14" s="26" t="s">
        <v>22</v>
      </c>
      <c r="G14" s="33"/>
      <c r="H14" s="33"/>
      <c r="I14" s="28" t="s">
        <v>23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28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2" t="str">
        <f>'Rekapitulace stavby'!E14</f>
        <v>Vyplň údaj</v>
      </c>
      <c r="F20" s="266"/>
      <c r="G20" s="266"/>
      <c r="H20" s="266"/>
      <c r="I20" s="28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32</v>
      </c>
      <c r="F23" s="33"/>
      <c r="G23" s="33"/>
      <c r="H23" s="33"/>
      <c r="I23" s="28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70" t="s">
        <v>1</v>
      </c>
      <c r="F29" s="270"/>
      <c r="G29" s="270"/>
      <c r="H29" s="27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38</v>
      </c>
      <c r="E32" s="33"/>
      <c r="F32" s="33"/>
      <c r="G32" s="33"/>
      <c r="H32" s="33"/>
      <c r="I32" s="33"/>
      <c r="J32" s="72">
        <f>ROUND(J127,0)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3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42</v>
      </c>
      <c r="E35" s="28" t="s">
        <v>43</v>
      </c>
      <c r="F35" s="105">
        <f>ROUND((SUM(BE127:BE177)),0)</f>
        <v>0</v>
      </c>
      <c r="G35" s="33"/>
      <c r="H35" s="33"/>
      <c r="I35" s="106">
        <v>0.21</v>
      </c>
      <c r="J35" s="105">
        <f>ROUND(((SUM(BE127:BE177))*I35),0)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44</v>
      </c>
      <c r="F36" s="105">
        <f>ROUND((SUM(BF127:BF177)),0)</f>
        <v>0</v>
      </c>
      <c r="G36" s="33"/>
      <c r="H36" s="33"/>
      <c r="I36" s="106">
        <v>0.12</v>
      </c>
      <c r="J36" s="105">
        <f>ROUND(((SUM(BF127:BF177))*I36),0)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5">
        <f>ROUND((SUM(BG127:BG177)),0)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05">
        <f>ROUND((SUM(BH127:BH177)),0)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05">
        <f>ROUND((SUM(BI127:BI177)),0)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48</v>
      </c>
      <c r="E41" s="61"/>
      <c r="F41" s="61"/>
      <c r="G41" s="109" t="s">
        <v>49</v>
      </c>
      <c r="H41" s="110" t="s">
        <v>50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1:31" s="2" customFormat="1" ht="16.5" customHeight="1">
      <c r="A87" s="33"/>
      <c r="B87" s="34"/>
      <c r="C87" s="33"/>
      <c r="D87" s="33"/>
      <c r="E87" s="280" t="s">
        <v>231</v>
      </c>
      <c r="F87" s="279"/>
      <c r="G87" s="279"/>
      <c r="H87" s="27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128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4" t="str">
        <f>E11</f>
        <v>SO 410.3 - záplavová čidla – zapojení do systému SCADA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21</v>
      </c>
      <c r="D91" s="33"/>
      <c r="E91" s="33"/>
      <c r="F91" s="26" t="str">
        <f>F14</f>
        <v>Brno</v>
      </c>
      <c r="G91" s="33"/>
      <c r="H91" s="33"/>
      <c r="I91" s="28" t="s">
        <v>23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24</v>
      </c>
      <c r="D93" s="33"/>
      <c r="E93" s="33"/>
      <c r="F93" s="26" t="str">
        <f>E17</f>
        <v>BRNĚNSKÉ VODÁRNY A KANALIZACE, a.s.</v>
      </c>
      <c r="G93" s="33"/>
      <c r="H93" s="33"/>
      <c r="I93" s="28" t="s">
        <v>30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131</v>
      </c>
      <c r="D96" s="107"/>
      <c r="E96" s="107"/>
      <c r="F96" s="107"/>
      <c r="G96" s="107"/>
      <c r="H96" s="107"/>
      <c r="I96" s="107"/>
      <c r="J96" s="116" t="s">
        <v>132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133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134</v>
      </c>
    </row>
    <row r="99" spans="2:12" s="9" customFormat="1" ht="24.95" customHeight="1">
      <c r="B99" s="118"/>
      <c r="D99" s="119" t="s">
        <v>438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12" s="9" customFormat="1" ht="24.95" customHeight="1">
      <c r="B100" s="118"/>
      <c r="D100" s="119" t="s">
        <v>439</v>
      </c>
      <c r="E100" s="120"/>
      <c r="F100" s="120"/>
      <c r="G100" s="120"/>
      <c r="H100" s="120"/>
      <c r="I100" s="120"/>
      <c r="J100" s="121">
        <f>J152</f>
        <v>0</v>
      </c>
      <c r="L100" s="118"/>
    </row>
    <row r="101" spans="2:12" s="9" customFormat="1" ht="24.95" customHeight="1">
      <c r="B101" s="118"/>
      <c r="D101" s="119" t="s">
        <v>440</v>
      </c>
      <c r="E101" s="120"/>
      <c r="F101" s="120"/>
      <c r="G101" s="120"/>
      <c r="H101" s="120"/>
      <c r="I101" s="120"/>
      <c r="J101" s="121">
        <f>J154</f>
        <v>0</v>
      </c>
      <c r="L101" s="118"/>
    </row>
    <row r="102" spans="2:12" s="9" customFormat="1" ht="24.95" customHeight="1">
      <c r="B102" s="118"/>
      <c r="D102" s="119" t="s">
        <v>441</v>
      </c>
      <c r="E102" s="120"/>
      <c r="F102" s="120"/>
      <c r="G102" s="120"/>
      <c r="H102" s="120"/>
      <c r="I102" s="120"/>
      <c r="J102" s="121">
        <f>J158</f>
        <v>0</v>
      </c>
      <c r="L102" s="118"/>
    </row>
    <row r="103" spans="2:12" s="9" customFormat="1" ht="24.95" customHeight="1">
      <c r="B103" s="118"/>
      <c r="D103" s="119" t="s">
        <v>442</v>
      </c>
      <c r="E103" s="120"/>
      <c r="F103" s="120"/>
      <c r="G103" s="120"/>
      <c r="H103" s="120"/>
      <c r="I103" s="120"/>
      <c r="J103" s="121">
        <f>J164</f>
        <v>0</v>
      </c>
      <c r="L103" s="118"/>
    </row>
    <row r="104" spans="2:12" s="9" customFormat="1" ht="24.95" customHeight="1">
      <c r="B104" s="118"/>
      <c r="D104" s="119" t="s">
        <v>443</v>
      </c>
      <c r="E104" s="120"/>
      <c r="F104" s="120"/>
      <c r="G104" s="120"/>
      <c r="H104" s="120"/>
      <c r="I104" s="120"/>
      <c r="J104" s="121">
        <f>J168</f>
        <v>0</v>
      </c>
      <c r="L104" s="118"/>
    </row>
    <row r="105" spans="2:12" s="9" customFormat="1" ht="24.95" customHeight="1">
      <c r="B105" s="118"/>
      <c r="D105" s="119" t="s">
        <v>444</v>
      </c>
      <c r="E105" s="120"/>
      <c r="F105" s="120"/>
      <c r="G105" s="120"/>
      <c r="H105" s="120"/>
      <c r="I105" s="120"/>
      <c r="J105" s="121">
        <f>J174</f>
        <v>0</v>
      </c>
      <c r="L105" s="118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17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0" t="str">
        <f>E7</f>
        <v>BRNO, REKONSTRUKCE KOLEKTORU III, AREÁL PISÁRKY</v>
      </c>
      <c r="F115" s="281"/>
      <c r="G115" s="281"/>
      <c r="H115" s="28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126</v>
      </c>
      <c r="L116" s="21"/>
    </row>
    <row r="117" spans="1:31" s="2" customFormat="1" ht="16.5" customHeight="1">
      <c r="A117" s="33"/>
      <c r="B117" s="34"/>
      <c r="C117" s="33"/>
      <c r="D117" s="33"/>
      <c r="E117" s="280" t="s">
        <v>231</v>
      </c>
      <c r="F117" s="279"/>
      <c r="G117" s="279"/>
      <c r="H117" s="27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128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4" t="str">
        <f>E11</f>
        <v>SO 410.3 - záplavová čidla – zapojení do systému SCADA</v>
      </c>
      <c r="F119" s="279"/>
      <c r="G119" s="279"/>
      <c r="H119" s="27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21</v>
      </c>
      <c r="D121" s="33"/>
      <c r="E121" s="33"/>
      <c r="F121" s="26" t="str">
        <f>F14</f>
        <v>Brno</v>
      </c>
      <c r="G121" s="33"/>
      <c r="H121" s="33"/>
      <c r="I121" s="28" t="s">
        <v>23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24</v>
      </c>
      <c r="D123" s="33"/>
      <c r="E123" s="33"/>
      <c r="F123" s="26" t="str">
        <f>E17</f>
        <v>BRNĚNSKÉ VODÁRNY A KANALIZACE, a.s.</v>
      </c>
      <c r="G123" s="33"/>
      <c r="H123" s="33"/>
      <c r="I123" s="28" t="s">
        <v>30</v>
      </c>
      <c r="J123" s="31" t="str">
        <f>E23</f>
        <v>PROKAN smart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IF(E20="","",E20)</f>
        <v>Vyplň údaj</v>
      </c>
      <c r="G124" s="33"/>
      <c r="H124" s="33"/>
      <c r="I124" s="28" t="s">
        <v>34</v>
      </c>
      <c r="J124" s="31" t="str">
        <f>E26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6"/>
      <c r="B126" s="127"/>
      <c r="C126" s="128" t="s">
        <v>143</v>
      </c>
      <c r="D126" s="129" t="s">
        <v>63</v>
      </c>
      <c r="E126" s="129" t="s">
        <v>59</v>
      </c>
      <c r="F126" s="129" t="s">
        <v>60</v>
      </c>
      <c r="G126" s="129" t="s">
        <v>144</v>
      </c>
      <c r="H126" s="129" t="s">
        <v>145</v>
      </c>
      <c r="I126" s="129" t="s">
        <v>146</v>
      </c>
      <c r="J126" s="129" t="s">
        <v>132</v>
      </c>
      <c r="K126" s="130" t="s">
        <v>147</v>
      </c>
      <c r="L126" s="131"/>
      <c r="M126" s="63" t="s">
        <v>1</v>
      </c>
      <c r="N126" s="64" t="s">
        <v>42</v>
      </c>
      <c r="O126" s="64" t="s">
        <v>148</v>
      </c>
      <c r="P126" s="64" t="s">
        <v>149</v>
      </c>
      <c r="Q126" s="64" t="s">
        <v>150</v>
      </c>
      <c r="R126" s="64" t="s">
        <v>151</v>
      </c>
      <c r="S126" s="64" t="s">
        <v>152</v>
      </c>
      <c r="T126" s="65" t="s">
        <v>153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154</v>
      </c>
      <c r="D127" s="33"/>
      <c r="E127" s="33"/>
      <c r="F127" s="33"/>
      <c r="G127" s="33"/>
      <c r="H127" s="33"/>
      <c r="I127" s="33"/>
      <c r="J127" s="132">
        <f>BK127</f>
        <v>0</v>
      </c>
      <c r="K127" s="33"/>
      <c r="L127" s="34"/>
      <c r="M127" s="66"/>
      <c r="N127" s="57"/>
      <c r="O127" s="67"/>
      <c r="P127" s="133">
        <f>P128+P152+P154+P158+P164+P168+P174</f>
        <v>0</v>
      </c>
      <c r="Q127" s="67"/>
      <c r="R127" s="133">
        <f>R128+R152+R154+R158+R164+R168+R174</f>
        <v>0</v>
      </c>
      <c r="S127" s="67"/>
      <c r="T127" s="134">
        <f>T128+T152+T154+T158+T164+T168+T174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77</v>
      </c>
      <c r="AU127" s="18" t="s">
        <v>134</v>
      </c>
      <c r="BK127" s="135">
        <f>BK128+BK152+BK154+BK158+BK164+BK168+BK174</f>
        <v>0</v>
      </c>
    </row>
    <row r="128" spans="2:63" s="12" customFormat="1" ht="25.9" customHeight="1">
      <c r="B128" s="136"/>
      <c r="D128" s="137" t="s">
        <v>77</v>
      </c>
      <c r="E128" s="138" t="s">
        <v>445</v>
      </c>
      <c r="F128" s="138" t="s">
        <v>446</v>
      </c>
      <c r="I128" s="139"/>
      <c r="J128" s="140">
        <f>BK128</f>
        <v>0</v>
      </c>
      <c r="L128" s="136"/>
      <c r="M128" s="141"/>
      <c r="N128" s="142"/>
      <c r="O128" s="142"/>
      <c r="P128" s="143">
        <f>SUM(P129:P151)</f>
        <v>0</v>
      </c>
      <c r="Q128" s="142"/>
      <c r="R128" s="143">
        <f>SUM(R129:R151)</f>
        <v>0</v>
      </c>
      <c r="S128" s="142"/>
      <c r="T128" s="144">
        <f>SUM(T129:T151)</f>
        <v>0</v>
      </c>
      <c r="AR128" s="137" t="s">
        <v>33</v>
      </c>
      <c r="AT128" s="145" t="s">
        <v>77</v>
      </c>
      <c r="AU128" s="145" t="s">
        <v>78</v>
      </c>
      <c r="AY128" s="137" t="s">
        <v>157</v>
      </c>
      <c r="BK128" s="146">
        <f>SUM(BK129:BK151)</f>
        <v>0</v>
      </c>
    </row>
    <row r="129" spans="1:65" s="2" customFormat="1" ht="24.2" customHeight="1">
      <c r="A129" s="33"/>
      <c r="B129" s="149"/>
      <c r="C129" s="150" t="s">
        <v>33</v>
      </c>
      <c r="D129" s="150" t="s">
        <v>160</v>
      </c>
      <c r="E129" s="151" t="s">
        <v>447</v>
      </c>
      <c r="F129" s="152" t="s">
        <v>448</v>
      </c>
      <c r="G129" s="153" t="s">
        <v>257</v>
      </c>
      <c r="H129" s="154">
        <v>1</v>
      </c>
      <c r="I129" s="155"/>
      <c r="J129" s="156">
        <f aca="true" t="shared" si="0" ref="J129:J151">ROUND(I129*H129,2)</f>
        <v>0</v>
      </c>
      <c r="K129" s="152" t="s">
        <v>243</v>
      </c>
      <c r="L129" s="34"/>
      <c r="M129" s="157" t="s">
        <v>1</v>
      </c>
      <c r="N129" s="158" t="s">
        <v>43</v>
      </c>
      <c r="O129" s="59"/>
      <c r="P129" s="159">
        <f aca="true" t="shared" si="1" ref="P129:P151">O129*H129</f>
        <v>0</v>
      </c>
      <c r="Q129" s="159">
        <v>0</v>
      </c>
      <c r="R129" s="159">
        <f aca="true" t="shared" si="2" ref="R129:R151">Q129*H129</f>
        <v>0</v>
      </c>
      <c r="S129" s="159">
        <v>0</v>
      </c>
      <c r="T129" s="160">
        <f aca="true" t="shared" si="3" ref="T129:T151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229</v>
      </c>
      <c r="AT129" s="161" t="s">
        <v>160</v>
      </c>
      <c r="AU129" s="161" t="s">
        <v>33</v>
      </c>
      <c r="AY129" s="18" t="s">
        <v>157</v>
      </c>
      <c r="BE129" s="162">
        <f aca="true" t="shared" si="4" ref="BE129:BE151">IF(N129="základní",J129,0)</f>
        <v>0</v>
      </c>
      <c r="BF129" s="162">
        <f aca="true" t="shared" si="5" ref="BF129:BF151">IF(N129="snížená",J129,0)</f>
        <v>0</v>
      </c>
      <c r="BG129" s="162">
        <f aca="true" t="shared" si="6" ref="BG129:BG151">IF(N129="zákl. přenesená",J129,0)</f>
        <v>0</v>
      </c>
      <c r="BH129" s="162">
        <f aca="true" t="shared" si="7" ref="BH129:BH151">IF(N129="sníž. přenesená",J129,0)</f>
        <v>0</v>
      </c>
      <c r="BI129" s="162">
        <f aca="true" t="shared" si="8" ref="BI129:BI151">IF(N129="nulová",J129,0)</f>
        <v>0</v>
      </c>
      <c r="BJ129" s="18" t="s">
        <v>33</v>
      </c>
      <c r="BK129" s="162">
        <f aca="true" t="shared" si="9" ref="BK129:BK151">ROUND(I129*H129,2)</f>
        <v>0</v>
      </c>
      <c r="BL129" s="18" t="s">
        <v>229</v>
      </c>
      <c r="BM129" s="161" t="s">
        <v>86</v>
      </c>
    </row>
    <row r="130" spans="1:65" s="2" customFormat="1" ht="16.5" customHeight="1">
      <c r="A130" s="33"/>
      <c r="B130" s="149"/>
      <c r="C130" s="150" t="s">
        <v>86</v>
      </c>
      <c r="D130" s="150" t="s">
        <v>160</v>
      </c>
      <c r="E130" s="151" t="s">
        <v>449</v>
      </c>
      <c r="F130" s="152" t="s">
        <v>450</v>
      </c>
      <c r="G130" s="153" t="s">
        <v>257</v>
      </c>
      <c r="H130" s="154">
        <v>1</v>
      </c>
      <c r="I130" s="155"/>
      <c r="J130" s="156">
        <f t="shared" si="0"/>
        <v>0</v>
      </c>
      <c r="K130" s="152" t="s">
        <v>243</v>
      </c>
      <c r="L130" s="34"/>
      <c r="M130" s="157" t="s">
        <v>1</v>
      </c>
      <c r="N130" s="158" t="s">
        <v>43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229</v>
      </c>
      <c r="AT130" s="161" t="s">
        <v>160</v>
      </c>
      <c r="AU130" s="161" t="s">
        <v>33</v>
      </c>
      <c r="AY130" s="18" t="s">
        <v>157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33</v>
      </c>
      <c r="BK130" s="162">
        <f t="shared" si="9"/>
        <v>0</v>
      </c>
      <c r="BL130" s="18" t="s">
        <v>229</v>
      </c>
      <c r="BM130" s="161" t="s">
        <v>164</v>
      </c>
    </row>
    <row r="131" spans="1:65" s="2" customFormat="1" ht="16.5" customHeight="1">
      <c r="A131" s="33"/>
      <c r="B131" s="149"/>
      <c r="C131" s="150" t="s">
        <v>113</v>
      </c>
      <c r="D131" s="150" t="s">
        <v>160</v>
      </c>
      <c r="E131" s="151" t="s">
        <v>451</v>
      </c>
      <c r="F131" s="152" t="s">
        <v>452</v>
      </c>
      <c r="G131" s="153" t="s">
        <v>257</v>
      </c>
      <c r="H131" s="154">
        <v>1</v>
      </c>
      <c r="I131" s="155"/>
      <c r="J131" s="156">
        <f t="shared" si="0"/>
        <v>0</v>
      </c>
      <c r="K131" s="152" t="s">
        <v>243</v>
      </c>
      <c r="L131" s="34"/>
      <c r="M131" s="157" t="s">
        <v>1</v>
      </c>
      <c r="N131" s="158" t="s">
        <v>43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229</v>
      </c>
      <c r="AT131" s="161" t="s">
        <v>160</v>
      </c>
      <c r="AU131" s="161" t="s">
        <v>33</v>
      </c>
      <c r="AY131" s="18" t="s">
        <v>157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33</v>
      </c>
      <c r="BK131" s="162">
        <f t="shared" si="9"/>
        <v>0</v>
      </c>
      <c r="BL131" s="18" t="s">
        <v>229</v>
      </c>
      <c r="BM131" s="161" t="s">
        <v>179</v>
      </c>
    </row>
    <row r="132" spans="1:65" s="2" customFormat="1" ht="16.5" customHeight="1">
      <c r="A132" s="33"/>
      <c r="B132" s="149"/>
      <c r="C132" s="150" t="s">
        <v>164</v>
      </c>
      <c r="D132" s="150" t="s">
        <v>160</v>
      </c>
      <c r="E132" s="151" t="s">
        <v>453</v>
      </c>
      <c r="F132" s="152" t="s">
        <v>454</v>
      </c>
      <c r="G132" s="153" t="s">
        <v>257</v>
      </c>
      <c r="H132" s="154">
        <v>1</v>
      </c>
      <c r="I132" s="155"/>
      <c r="J132" s="156">
        <f t="shared" si="0"/>
        <v>0</v>
      </c>
      <c r="K132" s="152" t="s">
        <v>243</v>
      </c>
      <c r="L132" s="34"/>
      <c r="M132" s="157" t="s">
        <v>1</v>
      </c>
      <c r="N132" s="158" t="s">
        <v>43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229</v>
      </c>
      <c r="AT132" s="161" t="s">
        <v>160</v>
      </c>
      <c r="AU132" s="161" t="s">
        <v>33</v>
      </c>
      <c r="AY132" s="18" t="s">
        <v>157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33</v>
      </c>
      <c r="BK132" s="162">
        <f t="shared" si="9"/>
        <v>0</v>
      </c>
      <c r="BL132" s="18" t="s">
        <v>229</v>
      </c>
      <c r="BM132" s="161" t="s">
        <v>158</v>
      </c>
    </row>
    <row r="133" spans="1:65" s="2" customFormat="1" ht="16.5" customHeight="1">
      <c r="A133" s="33"/>
      <c r="B133" s="149"/>
      <c r="C133" s="150" t="s">
        <v>180</v>
      </c>
      <c r="D133" s="150" t="s">
        <v>160</v>
      </c>
      <c r="E133" s="151" t="s">
        <v>455</v>
      </c>
      <c r="F133" s="152" t="s">
        <v>456</v>
      </c>
      <c r="G133" s="153" t="s">
        <v>257</v>
      </c>
      <c r="H133" s="154">
        <v>1</v>
      </c>
      <c r="I133" s="155"/>
      <c r="J133" s="156">
        <f t="shared" si="0"/>
        <v>0</v>
      </c>
      <c r="K133" s="152" t="s">
        <v>243</v>
      </c>
      <c r="L133" s="34"/>
      <c r="M133" s="157" t="s">
        <v>1</v>
      </c>
      <c r="N133" s="158" t="s">
        <v>43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229</v>
      </c>
      <c r="AT133" s="161" t="s">
        <v>160</v>
      </c>
      <c r="AU133" s="161" t="s">
        <v>33</v>
      </c>
      <c r="AY133" s="18" t="s">
        <v>157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33</v>
      </c>
      <c r="BK133" s="162">
        <f t="shared" si="9"/>
        <v>0</v>
      </c>
      <c r="BL133" s="18" t="s">
        <v>229</v>
      </c>
      <c r="BM133" s="161" t="s">
        <v>184</v>
      </c>
    </row>
    <row r="134" spans="1:65" s="2" customFormat="1" ht="16.5" customHeight="1">
      <c r="A134" s="33"/>
      <c r="B134" s="149"/>
      <c r="C134" s="150" t="s">
        <v>179</v>
      </c>
      <c r="D134" s="150" t="s">
        <v>160</v>
      </c>
      <c r="E134" s="151" t="s">
        <v>457</v>
      </c>
      <c r="F134" s="152" t="s">
        <v>458</v>
      </c>
      <c r="G134" s="153" t="s">
        <v>257</v>
      </c>
      <c r="H134" s="154">
        <v>1</v>
      </c>
      <c r="I134" s="155"/>
      <c r="J134" s="156">
        <f t="shared" si="0"/>
        <v>0</v>
      </c>
      <c r="K134" s="152" t="s">
        <v>243</v>
      </c>
      <c r="L134" s="34"/>
      <c r="M134" s="157" t="s">
        <v>1</v>
      </c>
      <c r="N134" s="158" t="s">
        <v>43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229</v>
      </c>
      <c r="AT134" s="161" t="s">
        <v>160</v>
      </c>
      <c r="AU134" s="161" t="s">
        <v>33</v>
      </c>
      <c r="AY134" s="18" t="s">
        <v>157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33</v>
      </c>
      <c r="BK134" s="162">
        <f t="shared" si="9"/>
        <v>0</v>
      </c>
      <c r="BL134" s="18" t="s">
        <v>229</v>
      </c>
      <c r="BM134" s="161" t="s">
        <v>9</v>
      </c>
    </row>
    <row r="135" spans="1:65" s="2" customFormat="1" ht="16.5" customHeight="1">
      <c r="A135" s="33"/>
      <c r="B135" s="149"/>
      <c r="C135" s="150" t="s">
        <v>187</v>
      </c>
      <c r="D135" s="150" t="s">
        <v>160</v>
      </c>
      <c r="E135" s="151" t="s">
        <v>459</v>
      </c>
      <c r="F135" s="152" t="s">
        <v>460</v>
      </c>
      <c r="G135" s="153" t="s">
        <v>257</v>
      </c>
      <c r="H135" s="154">
        <v>1</v>
      </c>
      <c r="I135" s="155"/>
      <c r="J135" s="156">
        <f t="shared" si="0"/>
        <v>0</v>
      </c>
      <c r="K135" s="152" t="s">
        <v>243</v>
      </c>
      <c r="L135" s="34"/>
      <c r="M135" s="157" t="s">
        <v>1</v>
      </c>
      <c r="N135" s="158" t="s">
        <v>43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229</v>
      </c>
      <c r="AT135" s="161" t="s">
        <v>160</v>
      </c>
      <c r="AU135" s="161" t="s">
        <v>33</v>
      </c>
      <c r="AY135" s="18" t="s">
        <v>157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33</v>
      </c>
      <c r="BK135" s="162">
        <f t="shared" si="9"/>
        <v>0</v>
      </c>
      <c r="BL135" s="18" t="s">
        <v>229</v>
      </c>
      <c r="BM135" s="161" t="s">
        <v>190</v>
      </c>
    </row>
    <row r="136" spans="1:65" s="2" customFormat="1" ht="16.5" customHeight="1">
      <c r="A136" s="33"/>
      <c r="B136" s="149"/>
      <c r="C136" s="150" t="s">
        <v>158</v>
      </c>
      <c r="D136" s="150" t="s">
        <v>160</v>
      </c>
      <c r="E136" s="151" t="s">
        <v>461</v>
      </c>
      <c r="F136" s="152" t="s">
        <v>462</v>
      </c>
      <c r="G136" s="153" t="s">
        <v>257</v>
      </c>
      <c r="H136" s="154">
        <v>1</v>
      </c>
      <c r="I136" s="155"/>
      <c r="J136" s="156">
        <f t="shared" si="0"/>
        <v>0</v>
      </c>
      <c r="K136" s="152" t="s">
        <v>243</v>
      </c>
      <c r="L136" s="34"/>
      <c r="M136" s="157" t="s">
        <v>1</v>
      </c>
      <c r="N136" s="158" t="s">
        <v>43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229</v>
      </c>
      <c r="AT136" s="161" t="s">
        <v>160</v>
      </c>
      <c r="AU136" s="161" t="s">
        <v>33</v>
      </c>
      <c r="AY136" s="18" t="s">
        <v>157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33</v>
      </c>
      <c r="BK136" s="162">
        <f t="shared" si="9"/>
        <v>0</v>
      </c>
      <c r="BL136" s="18" t="s">
        <v>229</v>
      </c>
      <c r="BM136" s="161" t="s">
        <v>169</v>
      </c>
    </row>
    <row r="137" spans="1:65" s="2" customFormat="1" ht="16.5" customHeight="1">
      <c r="A137" s="33"/>
      <c r="B137" s="149"/>
      <c r="C137" s="150" t="s">
        <v>193</v>
      </c>
      <c r="D137" s="150" t="s">
        <v>160</v>
      </c>
      <c r="E137" s="151" t="s">
        <v>463</v>
      </c>
      <c r="F137" s="152" t="s">
        <v>464</v>
      </c>
      <c r="G137" s="153" t="s">
        <v>257</v>
      </c>
      <c r="H137" s="154">
        <v>3</v>
      </c>
      <c r="I137" s="155"/>
      <c r="J137" s="156">
        <f t="shared" si="0"/>
        <v>0</v>
      </c>
      <c r="K137" s="152" t="s">
        <v>243</v>
      </c>
      <c r="L137" s="34"/>
      <c r="M137" s="157" t="s">
        <v>1</v>
      </c>
      <c r="N137" s="158" t="s">
        <v>43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229</v>
      </c>
      <c r="AT137" s="161" t="s">
        <v>160</v>
      </c>
      <c r="AU137" s="161" t="s">
        <v>33</v>
      </c>
      <c r="AY137" s="18" t="s">
        <v>157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33</v>
      </c>
      <c r="BK137" s="162">
        <f t="shared" si="9"/>
        <v>0</v>
      </c>
      <c r="BL137" s="18" t="s">
        <v>229</v>
      </c>
      <c r="BM137" s="161" t="s">
        <v>196</v>
      </c>
    </row>
    <row r="138" spans="1:65" s="2" customFormat="1" ht="16.5" customHeight="1">
      <c r="A138" s="33"/>
      <c r="B138" s="149"/>
      <c r="C138" s="150" t="s">
        <v>184</v>
      </c>
      <c r="D138" s="150" t="s">
        <v>160</v>
      </c>
      <c r="E138" s="151" t="s">
        <v>465</v>
      </c>
      <c r="F138" s="152" t="s">
        <v>466</v>
      </c>
      <c r="G138" s="153" t="s">
        <v>257</v>
      </c>
      <c r="H138" s="154">
        <v>5</v>
      </c>
      <c r="I138" s="155"/>
      <c r="J138" s="156">
        <f t="shared" si="0"/>
        <v>0</v>
      </c>
      <c r="K138" s="152" t="s">
        <v>243</v>
      </c>
      <c r="L138" s="34"/>
      <c r="M138" s="157" t="s">
        <v>1</v>
      </c>
      <c r="N138" s="158" t="s">
        <v>43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229</v>
      </c>
      <c r="AT138" s="161" t="s">
        <v>160</v>
      </c>
      <c r="AU138" s="161" t="s">
        <v>33</v>
      </c>
      <c r="AY138" s="18" t="s">
        <v>157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33</v>
      </c>
      <c r="BK138" s="162">
        <f t="shared" si="9"/>
        <v>0</v>
      </c>
      <c r="BL138" s="18" t="s">
        <v>229</v>
      </c>
      <c r="BM138" s="161" t="s">
        <v>199</v>
      </c>
    </row>
    <row r="139" spans="1:65" s="2" customFormat="1" ht="16.5" customHeight="1">
      <c r="A139" s="33"/>
      <c r="B139" s="149"/>
      <c r="C139" s="150" t="s">
        <v>200</v>
      </c>
      <c r="D139" s="150" t="s">
        <v>160</v>
      </c>
      <c r="E139" s="151" t="s">
        <v>467</v>
      </c>
      <c r="F139" s="152" t="s">
        <v>468</v>
      </c>
      <c r="G139" s="153" t="s">
        <v>257</v>
      </c>
      <c r="H139" s="154">
        <v>1</v>
      </c>
      <c r="I139" s="155"/>
      <c r="J139" s="156">
        <f t="shared" si="0"/>
        <v>0</v>
      </c>
      <c r="K139" s="152" t="s">
        <v>243</v>
      </c>
      <c r="L139" s="34"/>
      <c r="M139" s="157" t="s">
        <v>1</v>
      </c>
      <c r="N139" s="158" t="s">
        <v>43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229</v>
      </c>
      <c r="AT139" s="161" t="s">
        <v>160</v>
      </c>
      <c r="AU139" s="161" t="s">
        <v>33</v>
      </c>
      <c r="AY139" s="18" t="s">
        <v>157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33</v>
      </c>
      <c r="BK139" s="162">
        <f t="shared" si="9"/>
        <v>0</v>
      </c>
      <c r="BL139" s="18" t="s">
        <v>229</v>
      </c>
      <c r="BM139" s="161" t="s">
        <v>203</v>
      </c>
    </row>
    <row r="140" spans="1:65" s="2" customFormat="1" ht="16.5" customHeight="1">
      <c r="A140" s="33"/>
      <c r="B140" s="149"/>
      <c r="C140" s="150" t="s">
        <v>9</v>
      </c>
      <c r="D140" s="150" t="s">
        <v>160</v>
      </c>
      <c r="E140" s="151" t="s">
        <v>469</v>
      </c>
      <c r="F140" s="152" t="s">
        <v>470</v>
      </c>
      <c r="G140" s="153" t="s">
        <v>257</v>
      </c>
      <c r="H140" s="154">
        <v>1</v>
      </c>
      <c r="I140" s="155"/>
      <c r="J140" s="156">
        <f t="shared" si="0"/>
        <v>0</v>
      </c>
      <c r="K140" s="152" t="s">
        <v>243</v>
      </c>
      <c r="L140" s="34"/>
      <c r="M140" s="157" t="s">
        <v>1</v>
      </c>
      <c r="N140" s="158" t="s">
        <v>43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229</v>
      </c>
      <c r="AT140" s="161" t="s">
        <v>160</v>
      </c>
      <c r="AU140" s="161" t="s">
        <v>33</v>
      </c>
      <c r="AY140" s="18" t="s">
        <v>157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33</v>
      </c>
      <c r="BK140" s="162">
        <f t="shared" si="9"/>
        <v>0</v>
      </c>
      <c r="BL140" s="18" t="s">
        <v>229</v>
      </c>
      <c r="BM140" s="161" t="s">
        <v>206</v>
      </c>
    </row>
    <row r="141" spans="1:65" s="2" customFormat="1" ht="16.5" customHeight="1">
      <c r="A141" s="33"/>
      <c r="B141" s="149"/>
      <c r="C141" s="150" t="s">
        <v>207</v>
      </c>
      <c r="D141" s="150" t="s">
        <v>160</v>
      </c>
      <c r="E141" s="151" t="s">
        <v>471</v>
      </c>
      <c r="F141" s="152" t="s">
        <v>472</v>
      </c>
      <c r="G141" s="153" t="s">
        <v>257</v>
      </c>
      <c r="H141" s="154">
        <v>2</v>
      </c>
      <c r="I141" s="155"/>
      <c r="J141" s="156">
        <f t="shared" si="0"/>
        <v>0</v>
      </c>
      <c r="K141" s="152" t="s">
        <v>243</v>
      </c>
      <c r="L141" s="34"/>
      <c r="M141" s="157" t="s">
        <v>1</v>
      </c>
      <c r="N141" s="158" t="s">
        <v>43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229</v>
      </c>
      <c r="AT141" s="161" t="s">
        <v>160</v>
      </c>
      <c r="AU141" s="161" t="s">
        <v>33</v>
      </c>
      <c r="AY141" s="18" t="s">
        <v>157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33</v>
      </c>
      <c r="BK141" s="162">
        <f t="shared" si="9"/>
        <v>0</v>
      </c>
      <c r="BL141" s="18" t="s">
        <v>229</v>
      </c>
      <c r="BM141" s="161" t="s">
        <v>210</v>
      </c>
    </row>
    <row r="142" spans="1:65" s="2" customFormat="1" ht="16.5" customHeight="1">
      <c r="A142" s="33"/>
      <c r="B142" s="149"/>
      <c r="C142" s="150" t="s">
        <v>190</v>
      </c>
      <c r="D142" s="150" t="s">
        <v>160</v>
      </c>
      <c r="E142" s="151" t="s">
        <v>473</v>
      </c>
      <c r="F142" s="152" t="s">
        <v>474</v>
      </c>
      <c r="G142" s="153" t="s">
        <v>257</v>
      </c>
      <c r="H142" s="154">
        <v>3</v>
      </c>
      <c r="I142" s="155"/>
      <c r="J142" s="156">
        <f t="shared" si="0"/>
        <v>0</v>
      </c>
      <c r="K142" s="152" t="s">
        <v>243</v>
      </c>
      <c r="L142" s="34"/>
      <c r="M142" s="157" t="s">
        <v>1</v>
      </c>
      <c r="N142" s="158" t="s">
        <v>43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229</v>
      </c>
      <c r="AT142" s="161" t="s">
        <v>160</v>
      </c>
      <c r="AU142" s="161" t="s">
        <v>33</v>
      </c>
      <c r="AY142" s="18" t="s">
        <v>157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33</v>
      </c>
      <c r="BK142" s="162">
        <f t="shared" si="9"/>
        <v>0</v>
      </c>
      <c r="BL142" s="18" t="s">
        <v>229</v>
      </c>
      <c r="BM142" s="161" t="s">
        <v>214</v>
      </c>
    </row>
    <row r="143" spans="1:65" s="2" customFormat="1" ht="16.5" customHeight="1">
      <c r="A143" s="33"/>
      <c r="B143" s="149"/>
      <c r="C143" s="150" t="s">
        <v>217</v>
      </c>
      <c r="D143" s="150" t="s">
        <v>160</v>
      </c>
      <c r="E143" s="151" t="s">
        <v>475</v>
      </c>
      <c r="F143" s="152" t="s">
        <v>476</v>
      </c>
      <c r="G143" s="153" t="s">
        <v>257</v>
      </c>
      <c r="H143" s="154">
        <v>1</v>
      </c>
      <c r="I143" s="155"/>
      <c r="J143" s="156">
        <f t="shared" si="0"/>
        <v>0</v>
      </c>
      <c r="K143" s="152" t="s">
        <v>243</v>
      </c>
      <c r="L143" s="34"/>
      <c r="M143" s="157" t="s">
        <v>1</v>
      </c>
      <c r="N143" s="158" t="s">
        <v>43</v>
      </c>
      <c r="O143" s="59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229</v>
      </c>
      <c r="AT143" s="161" t="s">
        <v>160</v>
      </c>
      <c r="AU143" s="161" t="s">
        <v>33</v>
      </c>
      <c r="AY143" s="18" t="s">
        <v>157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33</v>
      </c>
      <c r="BK143" s="162">
        <f t="shared" si="9"/>
        <v>0</v>
      </c>
      <c r="BL143" s="18" t="s">
        <v>229</v>
      </c>
      <c r="BM143" s="161" t="s">
        <v>220</v>
      </c>
    </row>
    <row r="144" spans="1:65" s="2" customFormat="1" ht="16.5" customHeight="1">
      <c r="A144" s="33"/>
      <c r="B144" s="149"/>
      <c r="C144" s="150" t="s">
        <v>169</v>
      </c>
      <c r="D144" s="150" t="s">
        <v>160</v>
      </c>
      <c r="E144" s="151" t="s">
        <v>477</v>
      </c>
      <c r="F144" s="152" t="s">
        <v>478</v>
      </c>
      <c r="G144" s="153" t="s">
        <v>257</v>
      </c>
      <c r="H144" s="154">
        <v>1</v>
      </c>
      <c r="I144" s="155"/>
      <c r="J144" s="156">
        <f t="shared" si="0"/>
        <v>0</v>
      </c>
      <c r="K144" s="152" t="s">
        <v>243</v>
      </c>
      <c r="L144" s="34"/>
      <c r="M144" s="157" t="s">
        <v>1</v>
      </c>
      <c r="N144" s="158" t="s">
        <v>43</v>
      </c>
      <c r="O144" s="59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229</v>
      </c>
      <c r="AT144" s="161" t="s">
        <v>160</v>
      </c>
      <c r="AU144" s="161" t="s">
        <v>33</v>
      </c>
      <c r="AY144" s="18" t="s">
        <v>157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8" t="s">
        <v>33</v>
      </c>
      <c r="BK144" s="162">
        <f t="shared" si="9"/>
        <v>0</v>
      </c>
      <c r="BL144" s="18" t="s">
        <v>229</v>
      </c>
      <c r="BM144" s="161" t="s">
        <v>168</v>
      </c>
    </row>
    <row r="145" spans="1:65" s="2" customFormat="1" ht="16.5" customHeight="1">
      <c r="A145" s="33"/>
      <c r="B145" s="149"/>
      <c r="C145" s="150" t="s">
        <v>226</v>
      </c>
      <c r="D145" s="150" t="s">
        <v>160</v>
      </c>
      <c r="E145" s="151" t="s">
        <v>479</v>
      </c>
      <c r="F145" s="152" t="s">
        <v>480</v>
      </c>
      <c r="G145" s="153" t="s">
        <v>257</v>
      </c>
      <c r="H145" s="154">
        <v>1</v>
      </c>
      <c r="I145" s="155"/>
      <c r="J145" s="156">
        <f t="shared" si="0"/>
        <v>0</v>
      </c>
      <c r="K145" s="152" t="s">
        <v>243</v>
      </c>
      <c r="L145" s="34"/>
      <c r="M145" s="157" t="s">
        <v>1</v>
      </c>
      <c r="N145" s="158" t="s">
        <v>43</v>
      </c>
      <c r="O145" s="59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229</v>
      </c>
      <c r="AT145" s="161" t="s">
        <v>160</v>
      </c>
      <c r="AU145" s="161" t="s">
        <v>33</v>
      </c>
      <c r="AY145" s="18" t="s">
        <v>157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8" t="s">
        <v>33</v>
      </c>
      <c r="BK145" s="162">
        <f t="shared" si="9"/>
        <v>0</v>
      </c>
      <c r="BL145" s="18" t="s">
        <v>229</v>
      </c>
      <c r="BM145" s="161" t="s">
        <v>230</v>
      </c>
    </row>
    <row r="146" spans="1:65" s="2" customFormat="1" ht="16.5" customHeight="1">
      <c r="A146" s="33"/>
      <c r="B146" s="149"/>
      <c r="C146" s="150" t="s">
        <v>196</v>
      </c>
      <c r="D146" s="150" t="s">
        <v>160</v>
      </c>
      <c r="E146" s="151" t="s">
        <v>481</v>
      </c>
      <c r="F146" s="152" t="s">
        <v>466</v>
      </c>
      <c r="G146" s="153" t="s">
        <v>257</v>
      </c>
      <c r="H146" s="154">
        <v>5</v>
      </c>
      <c r="I146" s="155"/>
      <c r="J146" s="156">
        <f t="shared" si="0"/>
        <v>0</v>
      </c>
      <c r="K146" s="152" t="s">
        <v>243</v>
      </c>
      <c r="L146" s="34"/>
      <c r="M146" s="157" t="s">
        <v>1</v>
      </c>
      <c r="N146" s="158" t="s">
        <v>43</v>
      </c>
      <c r="O146" s="59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229</v>
      </c>
      <c r="AT146" s="161" t="s">
        <v>160</v>
      </c>
      <c r="AU146" s="161" t="s">
        <v>33</v>
      </c>
      <c r="AY146" s="18" t="s">
        <v>157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8" t="s">
        <v>33</v>
      </c>
      <c r="BK146" s="162">
        <f t="shared" si="9"/>
        <v>0</v>
      </c>
      <c r="BL146" s="18" t="s">
        <v>229</v>
      </c>
      <c r="BM146" s="161" t="s">
        <v>275</v>
      </c>
    </row>
    <row r="147" spans="1:65" s="2" customFormat="1" ht="16.5" customHeight="1">
      <c r="A147" s="33"/>
      <c r="B147" s="149"/>
      <c r="C147" s="150" t="s">
        <v>276</v>
      </c>
      <c r="D147" s="150" t="s">
        <v>160</v>
      </c>
      <c r="E147" s="151" t="s">
        <v>482</v>
      </c>
      <c r="F147" s="152" t="s">
        <v>483</v>
      </c>
      <c r="G147" s="153" t="s">
        <v>257</v>
      </c>
      <c r="H147" s="154">
        <v>3</v>
      </c>
      <c r="I147" s="155"/>
      <c r="J147" s="156">
        <f t="shared" si="0"/>
        <v>0</v>
      </c>
      <c r="K147" s="152" t="s">
        <v>243</v>
      </c>
      <c r="L147" s="34"/>
      <c r="M147" s="157" t="s">
        <v>1</v>
      </c>
      <c r="N147" s="158" t="s">
        <v>43</v>
      </c>
      <c r="O147" s="59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229</v>
      </c>
      <c r="AT147" s="161" t="s">
        <v>160</v>
      </c>
      <c r="AU147" s="161" t="s">
        <v>33</v>
      </c>
      <c r="AY147" s="18" t="s">
        <v>157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8" t="s">
        <v>33</v>
      </c>
      <c r="BK147" s="162">
        <f t="shared" si="9"/>
        <v>0</v>
      </c>
      <c r="BL147" s="18" t="s">
        <v>229</v>
      </c>
      <c r="BM147" s="161" t="s">
        <v>278</v>
      </c>
    </row>
    <row r="148" spans="1:65" s="2" customFormat="1" ht="16.5" customHeight="1">
      <c r="A148" s="33"/>
      <c r="B148" s="149"/>
      <c r="C148" s="150" t="s">
        <v>199</v>
      </c>
      <c r="D148" s="150" t="s">
        <v>160</v>
      </c>
      <c r="E148" s="151" t="s">
        <v>484</v>
      </c>
      <c r="F148" s="152" t="s">
        <v>485</v>
      </c>
      <c r="G148" s="153" t="s">
        <v>257</v>
      </c>
      <c r="H148" s="154">
        <v>20</v>
      </c>
      <c r="I148" s="155"/>
      <c r="J148" s="156">
        <f t="shared" si="0"/>
        <v>0</v>
      </c>
      <c r="K148" s="152" t="s">
        <v>243</v>
      </c>
      <c r="L148" s="34"/>
      <c r="M148" s="157" t="s">
        <v>1</v>
      </c>
      <c r="N148" s="158" t="s">
        <v>43</v>
      </c>
      <c r="O148" s="59"/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229</v>
      </c>
      <c r="AT148" s="161" t="s">
        <v>160</v>
      </c>
      <c r="AU148" s="161" t="s">
        <v>33</v>
      </c>
      <c r="AY148" s="18" t="s">
        <v>157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8" t="s">
        <v>33</v>
      </c>
      <c r="BK148" s="162">
        <f t="shared" si="9"/>
        <v>0</v>
      </c>
      <c r="BL148" s="18" t="s">
        <v>229</v>
      </c>
      <c r="BM148" s="161" t="s">
        <v>280</v>
      </c>
    </row>
    <row r="149" spans="1:65" s="2" customFormat="1" ht="16.5" customHeight="1">
      <c r="A149" s="33"/>
      <c r="B149" s="149"/>
      <c r="C149" s="150" t="s">
        <v>7</v>
      </c>
      <c r="D149" s="150" t="s">
        <v>160</v>
      </c>
      <c r="E149" s="151" t="s">
        <v>486</v>
      </c>
      <c r="F149" s="152" t="s">
        <v>487</v>
      </c>
      <c r="G149" s="153" t="s">
        <v>257</v>
      </c>
      <c r="H149" s="154">
        <v>5</v>
      </c>
      <c r="I149" s="155"/>
      <c r="J149" s="156">
        <f t="shared" si="0"/>
        <v>0</v>
      </c>
      <c r="K149" s="152" t="s">
        <v>243</v>
      </c>
      <c r="L149" s="34"/>
      <c r="M149" s="157" t="s">
        <v>1</v>
      </c>
      <c r="N149" s="158" t="s">
        <v>43</v>
      </c>
      <c r="O149" s="59"/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229</v>
      </c>
      <c r="AT149" s="161" t="s">
        <v>160</v>
      </c>
      <c r="AU149" s="161" t="s">
        <v>33</v>
      </c>
      <c r="AY149" s="18" t="s">
        <v>157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8" t="s">
        <v>33</v>
      </c>
      <c r="BK149" s="162">
        <f t="shared" si="9"/>
        <v>0</v>
      </c>
      <c r="BL149" s="18" t="s">
        <v>229</v>
      </c>
      <c r="BM149" s="161" t="s">
        <v>282</v>
      </c>
    </row>
    <row r="150" spans="1:65" s="2" customFormat="1" ht="16.5" customHeight="1">
      <c r="A150" s="33"/>
      <c r="B150" s="149"/>
      <c r="C150" s="150" t="s">
        <v>203</v>
      </c>
      <c r="D150" s="150" t="s">
        <v>160</v>
      </c>
      <c r="E150" s="151" t="s">
        <v>488</v>
      </c>
      <c r="F150" s="152" t="s">
        <v>489</v>
      </c>
      <c r="G150" s="153" t="s">
        <v>257</v>
      </c>
      <c r="H150" s="154">
        <v>1</v>
      </c>
      <c r="I150" s="155"/>
      <c r="J150" s="156">
        <f t="shared" si="0"/>
        <v>0</v>
      </c>
      <c r="K150" s="152" t="s">
        <v>243</v>
      </c>
      <c r="L150" s="34"/>
      <c r="M150" s="157" t="s">
        <v>1</v>
      </c>
      <c r="N150" s="158" t="s">
        <v>43</v>
      </c>
      <c r="O150" s="59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229</v>
      </c>
      <c r="AT150" s="161" t="s">
        <v>160</v>
      </c>
      <c r="AU150" s="161" t="s">
        <v>33</v>
      </c>
      <c r="AY150" s="18" t="s">
        <v>157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8" t="s">
        <v>33</v>
      </c>
      <c r="BK150" s="162">
        <f t="shared" si="9"/>
        <v>0</v>
      </c>
      <c r="BL150" s="18" t="s">
        <v>229</v>
      </c>
      <c r="BM150" s="161" t="s">
        <v>285</v>
      </c>
    </row>
    <row r="151" spans="1:65" s="2" customFormat="1" ht="16.5" customHeight="1">
      <c r="A151" s="33"/>
      <c r="B151" s="149"/>
      <c r="C151" s="150" t="s">
        <v>288</v>
      </c>
      <c r="D151" s="150" t="s">
        <v>160</v>
      </c>
      <c r="E151" s="151" t="s">
        <v>490</v>
      </c>
      <c r="F151" s="152" t="s">
        <v>491</v>
      </c>
      <c r="G151" s="153" t="s">
        <v>257</v>
      </c>
      <c r="H151" s="154">
        <v>1</v>
      </c>
      <c r="I151" s="155"/>
      <c r="J151" s="156">
        <f t="shared" si="0"/>
        <v>0</v>
      </c>
      <c r="K151" s="152" t="s">
        <v>243</v>
      </c>
      <c r="L151" s="34"/>
      <c r="M151" s="157" t="s">
        <v>1</v>
      </c>
      <c r="N151" s="158" t="s">
        <v>43</v>
      </c>
      <c r="O151" s="59"/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229</v>
      </c>
      <c r="AT151" s="161" t="s">
        <v>160</v>
      </c>
      <c r="AU151" s="161" t="s">
        <v>33</v>
      </c>
      <c r="AY151" s="18" t="s">
        <v>157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8" t="s">
        <v>33</v>
      </c>
      <c r="BK151" s="162">
        <f t="shared" si="9"/>
        <v>0</v>
      </c>
      <c r="BL151" s="18" t="s">
        <v>229</v>
      </c>
      <c r="BM151" s="161" t="s">
        <v>290</v>
      </c>
    </row>
    <row r="152" spans="2:63" s="12" customFormat="1" ht="25.9" customHeight="1">
      <c r="B152" s="136"/>
      <c r="D152" s="137" t="s">
        <v>77</v>
      </c>
      <c r="E152" s="138" t="s">
        <v>492</v>
      </c>
      <c r="F152" s="138" t="s">
        <v>493</v>
      </c>
      <c r="I152" s="139"/>
      <c r="J152" s="140">
        <f>BK152</f>
        <v>0</v>
      </c>
      <c r="L152" s="136"/>
      <c r="M152" s="141"/>
      <c r="N152" s="142"/>
      <c r="O152" s="142"/>
      <c r="P152" s="143">
        <f>P153</f>
        <v>0</v>
      </c>
      <c r="Q152" s="142"/>
      <c r="R152" s="143">
        <f>R153</f>
        <v>0</v>
      </c>
      <c r="S152" s="142"/>
      <c r="T152" s="144">
        <f>T153</f>
        <v>0</v>
      </c>
      <c r="AR152" s="137" t="s">
        <v>33</v>
      </c>
      <c r="AT152" s="145" t="s">
        <v>77</v>
      </c>
      <c r="AU152" s="145" t="s">
        <v>78</v>
      </c>
      <c r="AY152" s="137" t="s">
        <v>157</v>
      </c>
      <c r="BK152" s="146">
        <f>BK153</f>
        <v>0</v>
      </c>
    </row>
    <row r="153" spans="1:65" s="2" customFormat="1" ht="16.5" customHeight="1">
      <c r="A153" s="33"/>
      <c r="B153" s="149"/>
      <c r="C153" s="150" t="s">
        <v>206</v>
      </c>
      <c r="D153" s="150" t="s">
        <v>160</v>
      </c>
      <c r="E153" s="151" t="s">
        <v>494</v>
      </c>
      <c r="F153" s="152" t="s">
        <v>495</v>
      </c>
      <c r="G153" s="153" t="s">
        <v>257</v>
      </c>
      <c r="H153" s="154">
        <v>3</v>
      </c>
      <c r="I153" s="155"/>
      <c r="J153" s="156">
        <f>ROUND(I153*H153,2)</f>
        <v>0</v>
      </c>
      <c r="K153" s="152" t="s">
        <v>243</v>
      </c>
      <c r="L153" s="34"/>
      <c r="M153" s="157" t="s">
        <v>1</v>
      </c>
      <c r="N153" s="158" t="s">
        <v>43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229</v>
      </c>
      <c r="AT153" s="161" t="s">
        <v>160</v>
      </c>
      <c r="AU153" s="161" t="s">
        <v>33</v>
      </c>
      <c r="AY153" s="18" t="s">
        <v>157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33</v>
      </c>
      <c r="BK153" s="162">
        <f>ROUND(I153*H153,2)</f>
        <v>0</v>
      </c>
      <c r="BL153" s="18" t="s">
        <v>229</v>
      </c>
      <c r="BM153" s="161" t="s">
        <v>292</v>
      </c>
    </row>
    <row r="154" spans="2:63" s="12" customFormat="1" ht="25.9" customHeight="1">
      <c r="B154" s="136"/>
      <c r="D154" s="137" t="s">
        <v>77</v>
      </c>
      <c r="E154" s="138" t="s">
        <v>496</v>
      </c>
      <c r="F154" s="138" t="s">
        <v>497</v>
      </c>
      <c r="I154" s="139"/>
      <c r="J154" s="140">
        <f>BK154</f>
        <v>0</v>
      </c>
      <c r="L154" s="136"/>
      <c r="M154" s="141"/>
      <c r="N154" s="142"/>
      <c r="O154" s="142"/>
      <c r="P154" s="143">
        <f>SUM(P155:P157)</f>
        <v>0</v>
      </c>
      <c r="Q154" s="142"/>
      <c r="R154" s="143">
        <f>SUM(R155:R157)</f>
        <v>0</v>
      </c>
      <c r="S154" s="142"/>
      <c r="T154" s="144">
        <f>SUM(T155:T157)</f>
        <v>0</v>
      </c>
      <c r="AR154" s="137" t="s">
        <v>33</v>
      </c>
      <c r="AT154" s="145" t="s">
        <v>77</v>
      </c>
      <c r="AU154" s="145" t="s">
        <v>78</v>
      </c>
      <c r="AY154" s="137" t="s">
        <v>157</v>
      </c>
      <c r="BK154" s="146">
        <f>SUM(BK155:BK157)</f>
        <v>0</v>
      </c>
    </row>
    <row r="155" spans="1:65" s="2" customFormat="1" ht="16.5" customHeight="1">
      <c r="A155" s="33"/>
      <c r="B155" s="149"/>
      <c r="C155" s="150" t="s">
        <v>293</v>
      </c>
      <c r="D155" s="150" t="s">
        <v>160</v>
      </c>
      <c r="E155" s="151" t="s">
        <v>498</v>
      </c>
      <c r="F155" s="152" t="s">
        <v>499</v>
      </c>
      <c r="G155" s="153" t="s">
        <v>183</v>
      </c>
      <c r="H155" s="154">
        <v>1</v>
      </c>
      <c r="I155" s="155"/>
      <c r="J155" s="156">
        <f>ROUND(I155*H155,2)</f>
        <v>0</v>
      </c>
      <c r="K155" s="152" t="s">
        <v>243</v>
      </c>
      <c r="L155" s="34"/>
      <c r="M155" s="157" t="s">
        <v>1</v>
      </c>
      <c r="N155" s="158" t="s">
        <v>43</v>
      </c>
      <c r="O155" s="59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229</v>
      </c>
      <c r="AT155" s="161" t="s">
        <v>160</v>
      </c>
      <c r="AU155" s="161" t="s">
        <v>33</v>
      </c>
      <c r="AY155" s="18" t="s">
        <v>157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33</v>
      </c>
      <c r="BK155" s="162">
        <f>ROUND(I155*H155,2)</f>
        <v>0</v>
      </c>
      <c r="BL155" s="18" t="s">
        <v>229</v>
      </c>
      <c r="BM155" s="161" t="s">
        <v>295</v>
      </c>
    </row>
    <row r="156" spans="1:65" s="2" customFormat="1" ht="16.5" customHeight="1">
      <c r="A156" s="33"/>
      <c r="B156" s="149"/>
      <c r="C156" s="150" t="s">
        <v>210</v>
      </c>
      <c r="D156" s="150" t="s">
        <v>160</v>
      </c>
      <c r="E156" s="151" t="s">
        <v>500</v>
      </c>
      <c r="F156" s="152" t="s">
        <v>501</v>
      </c>
      <c r="G156" s="153" t="s">
        <v>183</v>
      </c>
      <c r="H156" s="154">
        <v>1</v>
      </c>
      <c r="I156" s="155"/>
      <c r="J156" s="156">
        <f>ROUND(I156*H156,2)</f>
        <v>0</v>
      </c>
      <c r="K156" s="152" t="s">
        <v>243</v>
      </c>
      <c r="L156" s="34"/>
      <c r="M156" s="157" t="s">
        <v>1</v>
      </c>
      <c r="N156" s="158" t="s">
        <v>43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229</v>
      </c>
      <c r="AT156" s="161" t="s">
        <v>160</v>
      </c>
      <c r="AU156" s="161" t="s">
        <v>33</v>
      </c>
      <c r="AY156" s="18" t="s">
        <v>157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33</v>
      </c>
      <c r="BK156" s="162">
        <f>ROUND(I156*H156,2)</f>
        <v>0</v>
      </c>
      <c r="BL156" s="18" t="s">
        <v>229</v>
      </c>
      <c r="BM156" s="161" t="s">
        <v>297</v>
      </c>
    </row>
    <row r="157" spans="1:65" s="2" customFormat="1" ht="16.5" customHeight="1">
      <c r="A157" s="33"/>
      <c r="B157" s="149"/>
      <c r="C157" s="150" t="s">
        <v>298</v>
      </c>
      <c r="D157" s="150" t="s">
        <v>160</v>
      </c>
      <c r="E157" s="151" t="s">
        <v>502</v>
      </c>
      <c r="F157" s="152" t="s">
        <v>503</v>
      </c>
      <c r="G157" s="153" t="s">
        <v>183</v>
      </c>
      <c r="H157" s="154">
        <v>1</v>
      </c>
      <c r="I157" s="155"/>
      <c r="J157" s="156">
        <f>ROUND(I157*H157,2)</f>
        <v>0</v>
      </c>
      <c r="K157" s="152" t="s">
        <v>243</v>
      </c>
      <c r="L157" s="34"/>
      <c r="M157" s="157" t="s">
        <v>1</v>
      </c>
      <c r="N157" s="158" t="s">
        <v>43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229</v>
      </c>
      <c r="AT157" s="161" t="s">
        <v>160</v>
      </c>
      <c r="AU157" s="161" t="s">
        <v>33</v>
      </c>
      <c r="AY157" s="18" t="s">
        <v>157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33</v>
      </c>
      <c r="BK157" s="162">
        <f>ROUND(I157*H157,2)</f>
        <v>0</v>
      </c>
      <c r="BL157" s="18" t="s">
        <v>229</v>
      </c>
      <c r="BM157" s="161" t="s">
        <v>300</v>
      </c>
    </row>
    <row r="158" spans="2:63" s="12" customFormat="1" ht="25.9" customHeight="1">
      <c r="B158" s="136"/>
      <c r="D158" s="137" t="s">
        <v>77</v>
      </c>
      <c r="E158" s="138" t="s">
        <v>504</v>
      </c>
      <c r="F158" s="138" t="s">
        <v>505</v>
      </c>
      <c r="I158" s="139"/>
      <c r="J158" s="140">
        <f>BK158</f>
        <v>0</v>
      </c>
      <c r="L158" s="136"/>
      <c r="M158" s="141"/>
      <c r="N158" s="142"/>
      <c r="O158" s="142"/>
      <c r="P158" s="143">
        <f>SUM(P159:P163)</f>
        <v>0</v>
      </c>
      <c r="Q158" s="142"/>
      <c r="R158" s="143">
        <f>SUM(R159:R163)</f>
        <v>0</v>
      </c>
      <c r="S158" s="142"/>
      <c r="T158" s="144">
        <f>SUM(T159:T163)</f>
        <v>0</v>
      </c>
      <c r="AR158" s="137" t="s">
        <v>33</v>
      </c>
      <c r="AT158" s="145" t="s">
        <v>77</v>
      </c>
      <c r="AU158" s="145" t="s">
        <v>78</v>
      </c>
      <c r="AY158" s="137" t="s">
        <v>157</v>
      </c>
      <c r="BK158" s="146">
        <f>SUM(BK159:BK163)</f>
        <v>0</v>
      </c>
    </row>
    <row r="159" spans="1:65" s="2" customFormat="1" ht="16.5" customHeight="1">
      <c r="A159" s="33"/>
      <c r="B159" s="149"/>
      <c r="C159" s="150" t="s">
        <v>214</v>
      </c>
      <c r="D159" s="150" t="s">
        <v>160</v>
      </c>
      <c r="E159" s="151" t="s">
        <v>506</v>
      </c>
      <c r="F159" s="152" t="s">
        <v>507</v>
      </c>
      <c r="G159" s="153" t="s">
        <v>163</v>
      </c>
      <c r="H159" s="154">
        <v>115</v>
      </c>
      <c r="I159" s="155"/>
      <c r="J159" s="156">
        <f>ROUND(I159*H159,2)</f>
        <v>0</v>
      </c>
      <c r="K159" s="152" t="s">
        <v>243</v>
      </c>
      <c r="L159" s="34"/>
      <c r="M159" s="157" t="s">
        <v>1</v>
      </c>
      <c r="N159" s="158" t="s">
        <v>43</v>
      </c>
      <c r="O159" s="59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1" t="s">
        <v>229</v>
      </c>
      <c r="AT159" s="161" t="s">
        <v>160</v>
      </c>
      <c r="AU159" s="161" t="s">
        <v>33</v>
      </c>
      <c r="AY159" s="18" t="s">
        <v>157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8" t="s">
        <v>33</v>
      </c>
      <c r="BK159" s="162">
        <f>ROUND(I159*H159,2)</f>
        <v>0</v>
      </c>
      <c r="BL159" s="18" t="s">
        <v>229</v>
      </c>
      <c r="BM159" s="161" t="s">
        <v>302</v>
      </c>
    </row>
    <row r="160" spans="1:65" s="2" customFormat="1" ht="16.5" customHeight="1">
      <c r="A160" s="33"/>
      <c r="B160" s="149"/>
      <c r="C160" s="150" t="s">
        <v>303</v>
      </c>
      <c r="D160" s="150" t="s">
        <v>160</v>
      </c>
      <c r="E160" s="151" t="s">
        <v>508</v>
      </c>
      <c r="F160" s="152" t="s">
        <v>507</v>
      </c>
      <c r="G160" s="153" t="s">
        <v>163</v>
      </c>
      <c r="H160" s="154">
        <v>85</v>
      </c>
      <c r="I160" s="155"/>
      <c r="J160" s="156">
        <f>ROUND(I160*H160,2)</f>
        <v>0</v>
      </c>
      <c r="K160" s="152" t="s">
        <v>243</v>
      </c>
      <c r="L160" s="34"/>
      <c r="M160" s="157" t="s">
        <v>1</v>
      </c>
      <c r="N160" s="158" t="s">
        <v>43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229</v>
      </c>
      <c r="AT160" s="161" t="s">
        <v>160</v>
      </c>
      <c r="AU160" s="161" t="s">
        <v>33</v>
      </c>
      <c r="AY160" s="18" t="s">
        <v>157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33</v>
      </c>
      <c r="BK160" s="162">
        <f>ROUND(I160*H160,2)</f>
        <v>0</v>
      </c>
      <c r="BL160" s="18" t="s">
        <v>229</v>
      </c>
      <c r="BM160" s="161" t="s">
        <v>305</v>
      </c>
    </row>
    <row r="161" spans="1:65" s="2" customFormat="1" ht="16.5" customHeight="1">
      <c r="A161" s="33"/>
      <c r="B161" s="149"/>
      <c r="C161" s="150" t="s">
        <v>220</v>
      </c>
      <c r="D161" s="150" t="s">
        <v>160</v>
      </c>
      <c r="E161" s="151" t="s">
        <v>509</v>
      </c>
      <c r="F161" s="152" t="s">
        <v>507</v>
      </c>
      <c r="G161" s="153" t="s">
        <v>163</v>
      </c>
      <c r="H161" s="154">
        <v>10</v>
      </c>
      <c r="I161" s="155"/>
      <c r="J161" s="156">
        <f>ROUND(I161*H161,2)</f>
        <v>0</v>
      </c>
      <c r="K161" s="152" t="s">
        <v>243</v>
      </c>
      <c r="L161" s="34"/>
      <c r="M161" s="157" t="s">
        <v>1</v>
      </c>
      <c r="N161" s="158" t="s">
        <v>43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229</v>
      </c>
      <c r="AT161" s="161" t="s">
        <v>160</v>
      </c>
      <c r="AU161" s="161" t="s">
        <v>33</v>
      </c>
      <c r="AY161" s="18" t="s">
        <v>157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33</v>
      </c>
      <c r="BK161" s="162">
        <f>ROUND(I161*H161,2)</f>
        <v>0</v>
      </c>
      <c r="BL161" s="18" t="s">
        <v>229</v>
      </c>
      <c r="BM161" s="161" t="s">
        <v>307</v>
      </c>
    </row>
    <row r="162" spans="1:65" s="2" customFormat="1" ht="16.5" customHeight="1">
      <c r="A162" s="33"/>
      <c r="B162" s="149"/>
      <c r="C162" s="150" t="s">
        <v>308</v>
      </c>
      <c r="D162" s="150" t="s">
        <v>160</v>
      </c>
      <c r="E162" s="151" t="s">
        <v>510</v>
      </c>
      <c r="F162" s="152" t="s">
        <v>511</v>
      </c>
      <c r="G162" s="153" t="s">
        <v>163</v>
      </c>
      <c r="H162" s="154">
        <v>115</v>
      </c>
      <c r="I162" s="155"/>
      <c r="J162" s="156">
        <f>ROUND(I162*H162,2)</f>
        <v>0</v>
      </c>
      <c r="K162" s="152" t="s">
        <v>243</v>
      </c>
      <c r="L162" s="34"/>
      <c r="M162" s="157" t="s">
        <v>1</v>
      </c>
      <c r="N162" s="158" t="s">
        <v>43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229</v>
      </c>
      <c r="AT162" s="161" t="s">
        <v>160</v>
      </c>
      <c r="AU162" s="161" t="s">
        <v>33</v>
      </c>
      <c r="AY162" s="18" t="s">
        <v>157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8" t="s">
        <v>33</v>
      </c>
      <c r="BK162" s="162">
        <f>ROUND(I162*H162,2)</f>
        <v>0</v>
      </c>
      <c r="BL162" s="18" t="s">
        <v>229</v>
      </c>
      <c r="BM162" s="161" t="s">
        <v>310</v>
      </c>
    </row>
    <row r="163" spans="1:65" s="2" customFormat="1" ht="16.5" customHeight="1">
      <c r="A163" s="33"/>
      <c r="B163" s="149"/>
      <c r="C163" s="150" t="s">
        <v>168</v>
      </c>
      <c r="D163" s="150" t="s">
        <v>160</v>
      </c>
      <c r="E163" s="151" t="s">
        <v>512</v>
      </c>
      <c r="F163" s="152" t="s">
        <v>513</v>
      </c>
      <c r="G163" s="153" t="s">
        <v>163</v>
      </c>
      <c r="H163" s="154">
        <v>50</v>
      </c>
      <c r="I163" s="155"/>
      <c r="J163" s="156">
        <f>ROUND(I163*H163,2)</f>
        <v>0</v>
      </c>
      <c r="K163" s="152" t="s">
        <v>243</v>
      </c>
      <c r="L163" s="34"/>
      <c r="M163" s="157" t="s">
        <v>1</v>
      </c>
      <c r="N163" s="158" t="s">
        <v>43</v>
      </c>
      <c r="O163" s="59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229</v>
      </c>
      <c r="AT163" s="161" t="s">
        <v>160</v>
      </c>
      <c r="AU163" s="161" t="s">
        <v>33</v>
      </c>
      <c r="AY163" s="18" t="s">
        <v>157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8" t="s">
        <v>33</v>
      </c>
      <c r="BK163" s="162">
        <f>ROUND(I163*H163,2)</f>
        <v>0</v>
      </c>
      <c r="BL163" s="18" t="s">
        <v>229</v>
      </c>
      <c r="BM163" s="161" t="s">
        <v>229</v>
      </c>
    </row>
    <row r="164" spans="2:63" s="12" customFormat="1" ht="25.9" customHeight="1">
      <c r="B164" s="136"/>
      <c r="D164" s="137" t="s">
        <v>77</v>
      </c>
      <c r="E164" s="138" t="s">
        <v>514</v>
      </c>
      <c r="F164" s="138" t="s">
        <v>515</v>
      </c>
      <c r="I164" s="139"/>
      <c r="J164" s="140">
        <f>BK164</f>
        <v>0</v>
      </c>
      <c r="L164" s="136"/>
      <c r="M164" s="141"/>
      <c r="N164" s="142"/>
      <c r="O164" s="142"/>
      <c r="P164" s="143">
        <f>SUM(P165:P167)</f>
        <v>0</v>
      </c>
      <c r="Q164" s="142"/>
      <c r="R164" s="143">
        <f>SUM(R165:R167)</f>
        <v>0</v>
      </c>
      <c r="S164" s="142"/>
      <c r="T164" s="144">
        <f>SUM(T165:T167)</f>
        <v>0</v>
      </c>
      <c r="AR164" s="137" t="s">
        <v>33</v>
      </c>
      <c r="AT164" s="145" t="s">
        <v>77</v>
      </c>
      <c r="AU164" s="145" t="s">
        <v>78</v>
      </c>
      <c r="AY164" s="137" t="s">
        <v>157</v>
      </c>
      <c r="BK164" s="146">
        <f>SUM(BK165:BK167)</f>
        <v>0</v>
      </c>
    </row>
    <row r="165" spans="1:65" s="2" customFormat="1" ht="16.5" customHeight="1">
      <c r="A165" s="33"/>
      <c r="B165" s="149"/>
      <c r="C165" s="150" t="s">
        <v>313</v>
      </c>
      <c r="D165" s="150" t="s">
        <v>160</v>
      </c>
      <c r="E165" s="151" t="s">
        <v>516</v>
      </c>
      <c r="F165" s="152" t="s">
        <v>517</v>
      </c>
      <c r="G165" s="153" t="s">
        <v>183</v>
      </c>
      <c r="H165" s="154">
        <v>1</v>
      </c>
      <c r="I165" s="155"/>
      <c r="J165" s="156">
        <f>ROUND(I165*H165,2)</f>
        <v>0</v>
      </c>
      <c r="K165" s="152" t="s">
        <v>243</v>
      </c>
      <c r="L165" s="34"/>
      <c r="M165" s="157" t="s">
        <v>1</v>
      </c>
      <c r="N165" s="158" t="s">
        <v>43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229</v>
      </c>
      <c r="AT165" s="161" t="s">
        <v>160</v>
      </c>
      <c r="AU165" s="161" t="s">
        <v>33</v>
      </c>
      <c r="AY165" s="18" t="s">
        <v>157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33</v>
      </c>
      <c r="BK165" s="162">
        <f>ROUND(I165*H165,2)</f>
        <v>0</v>
      </c>
      <c r="BL165" s="18" t="s">
        <v>229</v>
      </c>
      <c r="BM165" s="161" t="s">
        <v>315</v>
      </c>
    </row>
    <row r="166" spans="1:65" s="2" customFormat="1" ht="16.5" customHeight="1">
      <c r="A166" s="33"/>
      <c r="B166" s="149"/>
      <c r="C166" s="150" t="s">
        <v>230</v>
      </c>
      <c r="D166" s="150" t="s">
        <v>160</v>
      </c>
      <c r="E166" s="151" t="s">
        <v>518</v>
      </c>
      <c r="F166" s="152" t="s">
        <v>519</v>
      </c>
      <c r="G166" s="153" t="s">
        <v>183</v>
      </c>
      <c r="H166" s="154">
        <v>1</v>
      </c>
      <c r="I166" s="155"/>
      <c r="J166" s="156">
        <f>ROUND(I166*H166,2)</f>
        <v>0</v>
      </c>
      <c r="K166" s="152" t="s">
        <v>243</v>
      </c>
      <c r="L166" s="34"/>
      <c r="M166" s="157" t="s">
        <v>1</v>
      </c>
      <c r="N166" s="158" t="s">
        <v>43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229</v>
      </c>
      <c r="AT166" s="161" t="s">
        <v>160</v>
      </c>
      <c r="AU166" s="161" t="s">
        <v>33</v>
      </c>
      <c r="AY166" s="18" t="s">
        <v>157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8" t="s">
        <v>33</v>
      </c>
      <c r="BK166" s="162">
        <f>ROUND(I166*H166,2)</f>
        <v>0</v>
      </c>
      <c r="BL166" s="18" t="s">
        <v>229</v>
      </c>
      <c r="BM166" s="161" t="s">
        <v>317</v>
      </c>
    </row>
    <row r="167" spans="1:65" s="2" customFormat="1" ht="16.5" customHeight="1">
      <c r="A167" s="33"/>
      <c r="B167" s="149"/>
      <c r="C167" s="150" t="s">
        <v>318</v>
      </c>
      <c r="D167" s="150" t="s">
        <v>160</v>
      </c>
      <c r="E167" s="151" t="s">
        <v>520</v>
      </c>
      <c r="F167" s="152" t="s">
        <v>521</v>
      </c>
      <c r="G167" s="153" t="s">
        <v>183</v>
      </c>
      <c r="H167" s="154">
        <v>1</v>
      </c>
      <c r="I167" s="155"/>
      <c r="J167" s="156">
        <f>ROUND(I167*H167,2)</f>
        <v>0</v>
      </c>
      <c r="K167" s="152" t="s">
        <v>243</v>
      </c>
      <c r="L167" s="34"/>
      <c r="M167" s="157" t="s">
        <v>1</v>
      </c>
      <c r="N167" s="158" t="s">
        <v>43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229</v>
      </c>
      <c r="AT167" s="161" t="s">
        <v>160</v>
      </c>
      <c r="AU167" s="161" t="s">
        <v>33</v>
      </c>
      <c r="AY167" s="18" t="s">
        <v>157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33</v>
      </c>
      <c r="BK167" s="162">
        <f>ROUND(I167*H167,2)</f>
        <v>0</v>
      </c>
      <c r="BL167" s="18" t="s">
        <v>229</v>
      </c>
      <c r="BM167" s="161" t="s">
        <v>320</v>
      </c>
    </row>
    <row r="168" spans="2:63" s="12" customFormat="1" ht="25.9" customHeight="1">
      <c r="B168" s="136"/>
      <c r="D168" s="137" t="s">
        <v>77</v>
      </c>
      <c r="E168" s="138" t="s">
        <v>522</v>
      </c>
      <c r="F168" s="138" t="s">
        <v>523</v>
      </c>
      <c r="I168" s="139"/>
      <c r="J168" s="140">
        <f>BK168</f>
        <v>0</v>
      </c>
      <c r="L168" s="136"/>
      <c r="M168" s="141"/>
      <c r="N168" s="142"/>
      <c r="O168" s="142"/>
      <c r="P168" s="143">
        <f>SUM(P169:P173)</f>
        <v>0</v>
      </c>
      <c r="Q168" s="142"/>
      <c r="R168" s="143">
        <f>SUM(R169:R173)</f>
        <v>0</v>
      </c>
      <c r="S168" s="142"/>
      <c r="T168" s="144">
        <f>SUM(T169:T173)</f>
        <v>0</v>
      </c>
      <c r="AR168" s="137" t="s">
        <v>33</v>
      </c>
      <c r="AT168" s="145" t="s">
        <v>77</v>
      </c>
      <c r="AU168" s="145" t="s">
        <v>78</v>
      </c>
      <c r="AY168" s="137" t="s">
        <v>157</v>
      </c>
      <c r="BK168" s="146">
        <f>SUM(BK169:BK173)</f>
        <v>0</v>
      </c>
    </row>
    <row r="169" spans="1:65" s="2" customFormat="1" ht="16.5" customHeight="1">
      <c r="A169" s="33"/>
      <c r="B169" s="149"/>
      <c r="C169" s="150" t="s">
        <v>275</v>
      </c>
      <c r="D169" s="150" t="s">
        <v>160</v>
      </c>
      <c r="E169" s="151" t="s">
        <v>524</v>
      </c>
      <c r="F169" s="152" t="s">
        <v>525</v>
      </c>
      <c r="G169" s="153" t="s">
        <v>526</v>
      </c>
      <c r="H169" s="154">
        <v>1</v>
      </c>
      <c r="I169" s="155"/>
      <c r="J169" s="156">
        <f>ROUND(I169*H169,2)</f>
        <v>0</v>
      </c>
      <c r="K169" s="152" t="s">
        <v>243</v>
      </c>
      <c r="L169" s="34"/>
      <c r="M169" s="157" t="s">
        <v>1</v>
      </c>
      <c r="N169" s="158" t="s">
        <v>43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229</v>
      </c>
      <c r="AT169" s="161" t="s">
        <v>160</v>
      </c>
      <c r="AU169" s="161" t="s">
        <v>33</v>
      </c>
      <c r="AY169" s="18" t="s">
        <v>157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33</v>
      </c>
      <c r="BK169" s="162">
        <f>ROUND(I169*H169,2)</f>
        <v>0</v>
      </c>
      <c r="BL169" s="18" t="s">
        <v>229</v>
      </c>
      <c r="BM169" s="161" t="s">
        <v>322</v>
      </c>
    </row>
    <row r="170" spans="1:65" s="2" customFormat="1" ht="16.5" customHeight="1">
      <c r="A170" s="33"/>
      <c r="B170" s="149"/>
      <c r="C170" s="150" t="s">
        <v>323</v>
      </c>
      <c r="D170" s="150" t="s">
        <v>160</v>
      </c>
      <c r="E170" s="151" t="s">
        <v>527</v>
      </c>
      <c r="F170" s="152" t="s">
        <v>528</v>
      </c>
      <c r="G170" s="153" t="s">
        <v>526</v>
      </c>
      <c r="H170" s="154">
        <v>1</v>
      </c>
      <c r="I170" s="155"/>
      <c r="J170" s="156">
        <f>ROUND(I170*H170,2)</f>
        <v>0</v>
      </c>
      <c r="K170" s="152" t="s">
        <v>243</v>
      </c>
      <c r="L170" s="34"/>
      <c r="M170" s="157" t="s">
        <v>1</v>
      </c>
      <c r="N170" s="158" t="s">
        <v>43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229</v>
      </c>
      <c r="AT170" s="161" t="s">
        <v>160</v>
      </c>
      <c r="AU170" s="161" t="s">
        <v>33</v>
      </c>
      <c r="AY170" s="18" t="s">
        <v>157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33</v>
      </c>
      <c r="BK170" s="162">
        <f>ROUND(I170*H170,2)</f>
        <v>0</v>
      </c>
      <c r="BL170" s="18" t="s">
        <v>229</v>
      </c>
      <c r="BM170" s="161" t="s">
        <v>325</v>
      </c>
    </row>
    <row r="171" spans="1:65" s="2" customFormat="1" ht="16.5" customHeight="1">
      <c r="A171" s="33"/>
      <c r="B171" s="149"/>
      <c r="C171" s="150" t="s">
        <v>278</v>
      </c>
      <c r="D171" s="150" t="s">
        <v>160</v>
      </c>
      <c r="E171" s="151" t="s">
        <v>529</v>
      </c>
      <c r="F171" s="152" t="s">
        <v>530</v>
      </c>
      <c r="G171" s="153" t="s">
        <v>183</v>
      </c>
      <c r="H171" s="154">
        <v>1</v>
      </c>
      <c r="I171" s="155"/>
      <c r="J171" s="156">
        <f>ROUND(I171*H171,2)</f>
        <v>0</v>
      </c>
      <c r="K171" s="152" t="s">
        <v>243</v>
      </c>
      <c r="L171" s="34"/>
      <c r="M171" s="157" t="s">
        <v>1</v>
      </c>
      <c r="N171" s="158" t="s">
        <v>43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229</v>
      </c>
      <c r="AT171" s="161" t="s">
        <v>160</v>
      </c>
      <c r="AU171" s="161" t="s">
        <v>33</v>
      </c>
      <c r="AY171" s="18" t="s">
        <v>157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33</v>
      </c>
      <c r="BK171" s="162">
        <f>ROUND(I171*H171,2)</f>
        <v>0</v>
      </c>
      <c r="BL171" s="18" t="s">
        <v>229</v>
      </c>
      <c r="BM171" s="161" t="s">
        <v>344</v>
      </c>
    </row>
    <row r="172" spans="1:65" s="2" customFormat="1" ht="16.5" customHeight="1">
      <c r="A172" s="33"/>
      <c r="B172" s="149"/>
      <c r="C172" s="150" t="s">
        <v>332</v>
      </c>
      <c r="D172" s="150" t="s">
        <v>160</v>
      </c>
      <c r="E172" s="151" t="s">
        <v>531</v>
      </c>
      <c r="F172" s="152" t="s">
        <v>435</v>
      </c>
      <c r="G172" s="153" t="s">
        <v>183</v>
      </c>
      <c r="H172" s="154">
        <v>1</v>
      </c>
      <c r="I172" s="155"/>
      <c r="J172" s="156">
        <f>ROUND(I172*H172,2)</f>
        <v>0</v>
      </c>
      <c r="K172" s="152" t="s">
        <v>243</v>
      </c>
      <c r="L172" s="34"/>
      <c r="M172" s="157" t="s">
        <v>1</v>
      </c>
      <c r="N172" s="158" t="s">
        <v>43</v>
      </c>
      <c r="O172" s="59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229</v>
      </c>
      <c r="AT172" s="161" t="s">
        <v>160</v>
      </c>
      <c r="AU172" s="161" t="s">
        <v>33</v>
      </c>
      <c r="AY172" s="18" t="s">
        <v>157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8" t="s">
        <v>33</v>
      </c>
      <c r="BK172" s="162">
        <f>ROUND(I172*H172,2)</f>
        <v>0</v>
      </c>
      <c r="BL172" s="18" t="s">
        <v>229</v>
      </c>
      <c r="BM172" s="161" t="s">
        <v>346</v>
      </c>
    </row>
    <row r="173" spans="1:65" s="2" customFormat="1" ht="16.5" customHeight="1">
      <c r="A173" s="33"/>
      <c r="B173" s="149"/>
      <c r="C173" s="150" t="s">
        <v>280</v>
      </c>
      <c r="D173" s="150" t="s">
        <v>160</v>
      </c>
      <c r="E173" s="151" t="s">
        <v>532</v>
      </c>
      <c r="F173" s="152" t="s">
        <v>533</v>
      </c>
      <c r="G173" s="153" t="s">
        <v>526</v>
      </c>
      <c r="H173" s="154">
        <v>1</v>
      </c>
      <c r="I173" s="155"/>
      <c r="J173" s="156">
        <f>ROUND(I173*H173,2)</f>
        <v>0</v>
      </c>
      <c r="K173" s="152" t="s">
        <v>243</v>
      </c>
      <c r="L173" s="34"/>
      <c r="M173" s="157" t="s">
        <v>1</v>
      </c>
      <c r="N173" s="158" t="s">
        <v>43</v>
      </c>
      <c r="O173" s="59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229</v>
      </c>
      <c r="AT173" s="161" t="s">
        <v>160</v>
      </c>
      <c r="AU173" s="161" t="s">
        <v>33</v>
      </c>
      <c r="AY173" s="18" t="s">
        <v>157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8" t="s">
        <v>33</v>
      </c>
      <c r="BK173" s="162">
        <f>ROUND(I173*H173,2)</f>
        <v>0</v>
      </c>
      <c r="BL173" s="18" t="s">
        <v>229</v>
      </c>
      <c r="BM173" s="161" t="s">
        <v>349</v>
      </c>
    </row>
    <row r="174" spans="2:63" s="12" customFormat="1" ht="25.9" customHeight="1">
      <c r="B174" s="136"/>
      <c r="D174" s="137" t="s">
        <v>77</v>
      </c>
      <c r="E174" s="138" t="s">
        <v>534</v>
      </c>
      <c r="F174" s="138" t="s">
        <v>430</v>
      </c>
      <c r="I174" s="139"/>
      <c r="J174" s="140">
        <f>BK174</f>
        <v>0</v>
      </c>
      <c r="L174" s="136"/>
      <c r="M174" s="141"/>
      <c r="N174" s="142"/>
      <c r="O174" s="142"/>
      <c r="P174" s="143">
        <f>SUM(P175:P177)</f>
        <v>0</v>
      </c>
      <c r="Q174" s="142"/>
      <c r="R174" s="143">
        <f>SUM(R175:R177)</f>
        <v>0</v>
      </c>
      <c r="S174" s="142"/>
      <c r="T174" s="144">
        <f>SUM(T175:T177)</f>
        <v>0</v>
      </c>
      <c r="AR174" s="137" t="s">
        <v>33</v>
      </c>
      <c r="AT174" s="145" t="s">
        <v>77</v>
      </c>
      <c r="AU174" s="145" t="s">
        <v>78</v>
      </c>
      <c r="AY174" s="137" t="s">
        <v>157</v>
      </c>
      <c r="BK174" s="146">
        <f>SUM(BK175:BK177)</f>
        <v>0</v>
      </c>
    </row>
    <row r="175" spans="1:65" s="2" customFormat="1" ht="24.2" customHeight="1">
      <c r="A175" s="33"/>
      <c r="B175" s="149"/>
      <c r="C175" s="150" t="s">
        <v>342</v>
      </c>
      <c r="D175" s="150" t="s">
        <v>160</v>
      </c>
      <c r="E175" s="151" t="s">
        <v>535</v>
      </c>
      <c r="F175" s="152" t="s">
        <v>536</v>
      </c>
      <c r="G175" s="153" t="s">
        <v>183</v>
      </c>
      <c r="H175" s="154">
        <v>1</v>
      </c>
      <c r="I175" s="155"/>
      <c r="J175" s="156">
        <f>ROUND(I175*H175,2)</f>
        <v>0</v>
      </c>
      <c r="K175" s="152" t="s">
        <v>243</v>
      </c>
      <c r="L175" s="34"/>
      <c r="M175" s="157" t="s">
        <v>1</v>
      </c>
      <c r="N175" s="158" t="s">
        <v>43</v>
      </c>
      <c r="O175" s="59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229</v>
      </c>
      <c r="AT175" s="161" t="s">
        <v>160</v>
      </c>
      <c r="AU175" s="161" t="s">
        <v>33</v>
      </c>
      <c r="AY175" s="18" t="s">
        <v>157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8" t="s">
        <v>33</v>
      </c>
      <c r="BK175" s="162">
        <f>ROUND(I175*H175,2)</f>
        <v>0</v>
      </c>
      <c r="BL175" s="18" t="s">
        <v>229</v>
      </c>
      <c r="BM175" s="161" t="s">
        <v>354</v>
      </c>
    </row>
    <row r="176" spans="2:51" s="13" customFormat="1" ht="12">
      <c r="B176" s="178"/>
      <c r="D176" s="179" t="s">
        <v>245</v>
      </c>
      <c r="E176" s="180" t="s">
        <v>1</v>
      </c>
      <c r="F176" s="181" t="s">
        <v>537</v>
      </c>
      <c r="H176" s="180" t="s">
        <v>1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80" t="s">
        <v>245</v>
      </c>
      <c r="AU176" s="180" t="s">
        <v>33</v>
      </c>
      <c r="AV176" s="13" t="s">
        <v>33</v>
      </c>
      <c r="AW176" s="13" t="s">
        <v>31</v>
      </c>
      <c r="AX176" s="13" t="s">
        <v>78</v>
      </c>
      <c r="AY176" s="180" t="s">
        <v>157</v>
      </c>
    </row>
    <row r="177" spans="2:51" s="14" customFormat="1" ht="12">
      <c r="B177" s="186"/>
      <c r="D177" s="179" t="s">
        <v>245</v>
      </c>
      <c r="E177" s="187" t="s">
        <v>1</v>
      </c>
      <c r="F177" s="188" t="s">
        <v>33</v>
      </c>
      <c r="H177" s="189">
        <v>1</v>
      </c>
      <c r="I177" s="190"/>
      <c r="L177" s="186"/>
      <c r="M177" s="194"/>
      <c r="N177" s="195"/>
      <c r="O177" s="195"/>
      <c r="P177" s="195"/>
      <c r="Q177" s="195"/>
      <c r="R177" s="195"/>
      <c r="S177" s="195"/>
      <c r="T177" s="196"/>
      <c r="AT177" s="187" t="s">
        <v>245</v>
      </c>
      <c r="AU177" s="187" t="s">
        <v>33</v>
      </c>
      <c r="AV177" s="14" t="s">
        <v>86</v>
      </c>
      <c r="AW177" s="14" t="s">
        <v>31</v>
      </c>
      <c r="AX177" s="14" t="s">
        <v>33</v>
      </c>
      <c r="AY177" s="187" t="s">
        <v>157</v>
      </c>
    </row>
    <row r="178" spans="1:31" s="2" customFormat="1" ht="6.95" customHeight="1">
      <c r="A178" s="33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26:K17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4"/>
  <sheetViews>
    <sheetView showGridLines="0" workbookViewId="0" topLeftCell="A1">
      <selection activeCell="K178" sqref="K17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114</v>
      </c>
      <c r="AZ2" s="197" t="s">
        <v>538</v>
      </c>
      <c r="BA2" s="197" t="s">
        <v>1</v>
      </c>
      <c r="BB2" s="197" t="s">
        <v>1</v>
      </c>
      <c r="BC2" s="197" t="s">
        <v>539</v>
      </c>
      <c r="BD2" s="197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97" t="s">
        <v>540</v>
      </c>
      <c r="BA3" s="197" t="s">
        <v>1</v>
      </c>
      <c r="BB3" s="197" t="s">
        <v>1</v>
      </c>
      <c r="BC3" s="197" t="s">
        <v>541</v>
      </c>
      <c r="BD3" s="197" t="s">
        <v>86</v>
      </c>
    </row>
    <row r="4" spans="2:5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  <c r="AZ4" s="197" t="s">
        <v>542</v>
      </c>
      <c r="BA4" s="197" t="s">
        <v>1</v>
      </c>
      <c r="BB4" s="197" t="s">
        <v>1</v>
      </c>
      <c r="BC4" s="197" t="s">
        <v>543</v>
      </c>
      <c r="BD4" s="197" t="s">
        <v>86</v>
      </c>
    </row>
    <row r="5" spans="2:56" s="1" customFormat="1" ht="6.95" customHeight="1">
      <c r="B5" s="21"/>
      <c r="L5" s="21"/>
      <c r="AZ5" s="197" t="s">
        <v>544</v>
      </c>
      <c r="BA5" s="197" t="s">
        <v>1</v>
      </c>
      <c r="BB5" s="197" t="s">
        <v>1</v>
      </c>
      <c r="BC5" s="197" t="s">
        <v>545</v>
      </c>
      <c r="BD5" s="197" t="s">
        <v>86</v>
      </c>
    </row>
    <row r="6" spans="2:56" s="1" customFormat="1" ht="12" customHeight="1">
      <c r="B6" s="21"/>
      <c r="D6" s="28" t="s">
        <v>17</v>
      </c>
      <c r="L6" s="21"/>
      <c r="AZ6" s="197" t="s">
        <v>546</v>
      </c>
      <c r="BA6" s="197" t="s">
        <v>1</v>
      </c>
      <c r="BB6" s="197" t="s">
        <v>1</v>
      </c>
      <c r="BC6" s="197" t="s">
        <v>193</v>
      </c>
      <c r="BD6" s="197" t="s">
        <v>86</v>
      </c>
    </row>
    <row r="7" spans="2:56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  <c r="AZ7" s="197" t="s">
        <v>547</v>
      </c>
      <c r="BA7" s="197" t="s">
        <v>1</v>
      </c>
      <c r="BB7" s="197" t="s">
        <v>1</v>
      </c>
      <c r="BC7" s="197" t="s">
        <v>548</v>
      </c>
      <c r="BD7" s="197" t="s">
        <v>86</v>
      </c>
    </row>
    <row r="8" spans="2:56" ht="12.75">
      <c r="B8" s="21"/>
      <c r="D8" s="28" t="s">
        <v>126</v>
      </c>
      <c r="L8" s="21"/>
      <c r="AZ8" s="197" t="s">
        <v>549</v>
      </c>
      <c r="BA8" s="197" t="s">
        <v>1</v>
      </c>
      <c r="BB8" s="197" t="s">
        <v>1</v>
      </c>
      <c r="BC8" s="197" t="s">
        <v>550</v>
      </c>
      <c r="BD8" s="197" t="s">
        <v>86</v>
      </c>
    </row>
    <row r="9" spans="2:56" s="1" customFormat="1" ht="16.5" customHeight="1">
      <c r="B9" s="21"/>
      <c r="E9" s="280" t="s">
        <v>551</v>
      </c>
      <c r="F9" s="246"/>
      <c r="G9" s="246"/>
      <c r="H9" s="246"/>
      <c r="L9" s="21"/>
      <c r="AZ9" s="197" t="s">
        <v>552</v>
      </c>
      <c r="BA9" s="197" t="s">
        <v>1</v>
      </c>
      <c r="BB9" s="197" t="s">
        <v>1</v>
      </c>
      <c r="BC9" s="197" t="s">
        <v>553</v>
      </c>
      <c r="BD9" s="197" t="s">
        <v>86</v>
      </c>
    </row>
    <row r="10" spans="2:56" s="1" customFormat="1" ht="12" customHeight="1">
      <c r="B10" s="21"/>
      <c r="D10" s="28" t="s">
        <v>128</v>
      </c>
      <c r="L10" s="21"/>
      <c r="AZ10" s="197" t="s">
        <v>554</v>
      </c>
      <c r="BA10" s="197" t="s">
        <v>1</v>
      </c>
      <c r="BB10" s="197" t="s">
        <v>1</v>
      </c>
      <c r="BC10" s="197" t="s">
        <v>555</v>
      </c>
      <c r="BD10" s="197" t="s">
        <v>86</v>
      </c>
    </row>
    <row r="11" spans="1:56" s="2" customFormat="1" ht="16.5" customHeight="1">
      <c r="A11" s="33"/>
      <c r="B11" s="34"/>
      <c r="C11" s="33"/>
      <c r="D11" s="33"/>
      <c r="E11" s="283" t="s">
        <v>556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97" t="s">
        <v>557</v>
      </c>
      <c r="BA11" s="197" t="s">
        <v>1</v>
      </c>
      <c r="BB11" s="197" t="s">
        <v>1</v>
      </c>
      <c r="BC11" s="197" t="s">
        <v>558</v>
      </c>
      <c r="BD11" s="197" t="s">
        <v>86</v>
      </c>
    </row>
    <row r="12" spans="1:56" s="2" customFormat="1" ht="12" customHeight="1">
      <c r="A12" s="33"/>
      <c r="B12" s="34"/>
      <c r="C12" s="33"/>
      <c r="D12" s="28" t="s">
        <v>559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97" t="s">
        <v>560</v>
      </c>
      <c r="BA12" s="197" t="s">
        <v>1</v>
      </c>
      <c r="BB12" s="197" t="s">
        <v>1</v>
      </c>
      <c r="BC12" s="197" t="s">
        <v>561</v>
      </c>
      <c r="BD12" s="197" t="s">
        <v>86</v>
      </c>
    </row>
    <row r="13" spans="1:56" s="2" customFormat="1" ht="16.5" customHeight="1">
      <c r="A13" s="33"/>
      <c r="B13" s="34"/>
      <c r="C13" s="33"/>
      <c r="D13" s="33"/>
      <c r="E13" s="274" t="s">
        <v>562</v>
      </c>
      <c r="F13" s="279"/>
      <c r="G13" s="279"/>
      <c r="H13" s="279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97" t="s">
        <v>563</v>
      </c>
      <c r="BA13" s="197" t="s">
        <v>1</v>
      </c>
      <c r="BB13" s="197" t="s">
        <v>1</v>
      </c>
      <c r="BC13" s="197" t="s">
        <v>564</v>
      </c>
      <c r="BD13" s="197" t="s">
        <v>86</v>
      </c>
    </row>
    <row r="14" spans="1:56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97" t="s">
        <v>565</v>
      </c>
      <c r="BA14" s="197" t="s">
        <v>1</v>
      </c>
      <c r="BB14" s="197" t="s">
        <v>1</v>
      </c>
      <c r="BC14" s="197" t="s">
        <v>566</v>
      </c>
      <c r="BD14" s="197" t="s">
        <v>86</v>
      </c>
    </row>
    <row r="15" spans="1:56" s="2" customFormat="1" ht="12" customHeight="1">
      <c r="A15" s="33"/>
      <c r="B15" s="34"/>
      <c r="C15" s="33"/>
      <c r="D15" s="28" t="s">
        <v>19</v>
      </c>
      <c r="E15" s="33"/>
      <c r="F15" s="26" t="s">
        <v>1</v>
      </c>
      <c r="G15" s="33"/>
      <c r="H15" s="33"/>
      <c r="I15" s="28" t="s">
        <v>20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97" t="s">
        <v>567</v>
      </c>
      <c r="BA15" s="197" t="s">
        <v>1</v>
      </c>
      <c r="BB15" s="197" t="s">
        <v>1</v>
      </c>
      <c r="BC15" s="197" t="s">
        <v>568</v>
      </c>
      <c r="BD15" s="197" t="s">
        <v>86</v>
      </c>
    </row>
    <row r="16" spans="1:56" s="2" customFormat="1" ht="12" customHeight="1">
      <c r="A16" s="33"/>
      <c r="B16" s="34"/>
      <c r="C16" s="33"/>
      <c r="D16" s="28" t="s">
        <v>21</v>
      </c>
      <c r="E16" s="33"/>
      <c r="F16" s="26" t="s">
        <v>22</v>
      </c>
      <c r="G16" s="33"/>
      <c r="H16" s="33"/>
      <c r="I16" s="28" t="s">
        <v>23</v>
      </c>
      <c r="J16" s="56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97" t="s">
        <v>569</v>
      </c>
      <c r="BA16" s="197" t="s">
        <v>1</v>
      </c>
      <c r="BB16" s="197" t="s">
        <v>1</v>
      </c>
      <c r="BC16" s="197" t="s">
        <v>570</v>
      </c>
      <c r="BD16" s="197" t="s">
        <v>86</v>
      </c>
    </row>
    <row r="17" spans="1:56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197" t="s">
        <v>571</v>
      </c>
      <c r="BA17" s="197" t="s">
        <v>1</v>
      </c>
      <c r="BB17" s="197" t="s">
        <v>1</v>
      </c>
      <c r="BC17" s="197" t="s">
        <v>572</v>
      </c>
      <c r="BD17" s="197" t="s">
        <v>86</v>
      </c>
    </row>
    <row r="18" spans="1:56" s="2" customFormat="1" ht="12" customHeight="1">
      <c r="A18" s="33"/>
      <c r="B18" s="34"/>
      <c r="C18" s="33"/>
      <c r="D18" s="28" t="s">
        <v>24</v>
      </c>
      <c r="E18" s="33"/>
      <c r="F18" s="33"/>
      <c r="G18" s="33"/>
      <c r="H18" s="33"/>
      <c r="I18" s="28" t="s">
        <v>25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197" t="s">
        <v>573</v>
      </c>
      <c r="BA18" s="197" t="s">
        <v>1</v>
      </c>
      <c r="BB18" s="197" t="s">
        <v>1</v>
      </c>
      <c r="BC18" s="197" t="s">
        <v>574</v>
      </c>
      <c r="BD18" s="197" t="s">
        <v>86</v>
      </c>
    </row>
    <row r="19" spans="1:56" s="2" customFormat="1" ht="18" customHeight="1">
      <c r="A19" s="33"/>
      <c r="B19" s="34"/>
      <c r="C19" s="33"/>
      <c r="D19" s="33"/>
      <c r="E19" s="26" t="s">
        <v>26</v>
      </c>
      <c r="F19" s="33"/>
      <c r="G19" s="33"/>
      <c r="H19" s="33"/>
      <c r="I19" s="28" t="s">
        <v>27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197" t="s">
        <v>575</v>
      </c>
      <c r="BA19" s="197" t="s">
        <v>1</v>
      </c>
      <c r="BB19" s="197" t="s">
        <v>1</v>
      </c>
      <c r="BC19" s="197" t="s">
        <v>308</v>
      </c>
      <c r="BD19" s="197" t="s">
        <v>86</v>
      </c>
    </row>
    <row r="20" spans="1:56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197" t="s">
        <v>576</v>
      </c>
      <c r="BA20" s="197" t="s">
        <v>1</v>
      </c>
      <c r="BB20" s="197" t="s">
        <v>1</v>
      </c>
      <c r="BC20" s="197" t="s">
        <v>577</v>
      </c>
      <c r="BD20" s="197" t="s">
        <v>86</v>
      </c>
    </row>
    <row r="21" spans="1:56" s="2" customFormat="1" ht="12" customHeight="1">
      <c r="A21" s="33"/>
      <c r="B21" s="34"/>
      <c r="C21" s="33"/>
      <c r="D21" s="28" t="s">
        <v>28</v>
      </c>
      <c r="E21" s="33"/>
      <c r="F21" s="33"/>
      <c r="G21" s="33"/>
      <c r="H21" s="33"/>
      <c r="I21" s="28" t="s">
        <v>25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197" t="s">
        <v>578</v>
      </c>
      <c r="BA21" s="197" t="s">
        <v>1</v>
      </c>
      <c r="BB21" s="197" t="s">
        <v>1</v>
      </c>
      <c r="BC21" s="197" t="s">
        <v>318</v>
      </c>
      <c r="BD21" s="197" t="s">
        <v>86</v>
      </c>
    </row>
    <row r="22" spans="1:56" s="2" customFormat="1" ht="18" customHeight="1">
      <c r="A22" s="33"/>
      <c r="B22" s="34"/>
      <c r="C22" s="33"/>
      <c r="D22" s="33"/>
      <c r="E22" s="282" t="str">
        <f>'Rekapitulace stavby'!E14</f>
        <v>Vyplň údaj</v>
      </c>
      <c r="F22" s="266"/>
      <c r="G22" s="266"/>
      <c r="H22" s="266"/>
      <c r="I22" s="28" t="s">
        <v>27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197" t="s">
        <v>579</v>
      </c>
      <c r="BA22" s="197" t="s">
        <v>1</v>
      </c>
      <c r="BB22" s="197" t="s">
        <v>1</v>
      </c>
      <c r="BC22" s="197" t="s">
        <v>580</v>
      </c>
      <c r="BD22" s="197" t="s">
        <v>86</v>
      </c>
    </row>
    <row r="23" spans="1:56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197" t="s">
        <v>581</v>
      </c>
      <c r="BA23" s="197" t="s">
        <v>1</v>
      </c>
      <c r="BB23" s="197" t="s">
        <v>1</v>
      </c>
      <c r="BC23" s="197" t="s">
        <v>582</v>
      </c>
      <c r="BD23" s="197" t="s">
        <v>86</v>
      </c>
    </row>
    <row r="24" spans="1:56" s="2" customFormat="1" ht="12" customHeight="1">
      <c r="A24" s="33"/>
      <c r="B24" s="34"/>
      <c r="C24" s="33"/>
      <c r="D24" s="28" t="s">
        <v>30</v>
      </c>
      <c r="E24" s="33"/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197" t="s">
        <v>583</v>
      </c>
      <c r="BA24" s="197" t="s">
        <v>1</v>
      </c>
      <c r="BB24" s="197" t="s">
        <v>1</v>
      </c>
      <c r="BC24" s="197" t="s">
        <v>584</v>
      </c>
      <c r="BD24" s="197" t="s">
        <v>86</v>
      </c>
    </row>
    <row r="25" spans="1:56" s="2" customFormat="1" ht="18" customHeight="1">
      <c r="A25" s="33"/>
      <c r="B25" s="34"/>
      <c r="C25" s="33"/>
      <c r="D25" s="33"/>
      <c r="E25" s="26" t="s">
        <v>32</v>
      </c>
      <c r="F25" s="33"/>
      <c r="G25" s="33"/>
      <c r="H25" s="33"/>
      <c r="I25" s="28" t="s">
        <v>27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197" t="s">
        <v>585</v>
      </c>
      <c r="BA25" s="197" t="s">
        <v>1</v>
      </c>
      <c r="BB25" s="197" t="s">
        <v>1</v>
      </c>
      <c r="BC25" s="197" t="s">
        <v>586</v>
      </c>
      <c r="BD25" s="197" t="s">
        <v>86</v>
      </c>
    </row>
    <row r="26" spans="1:56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197" t="s">
        <v>587</v>
      </c>
      <c r="BA26" s="197" t="s">
        <v>1</v>
      </c>
      <c r="BB26" s="197" t="s">
        <v>1</v>
      </c>
      <c r="BC26" s="197" t="s">
        <v>588</v>
      </c>
      <c r="BD26" s="197" t="s">
        <v>86</v>
      </c>
    </row>
    <row r="27" spans="1:56" s="2" customFormat="1" ht="12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25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Z27" s="197" t="s">
        <v>589</v>
      </c>
      <c r="BA27" s="197" t="s">
        <v>1</v>
      </c>
      <c r="BB27" s="197" t="s">
        <v>1</v>
      </c>
      <c r="BC27" s="197" t="s">
        <v>590</v>
      </c>
      <c r="BD27" s="197" t="s">
        <v>86</v>
      </c>
    </row>
    <row r="28" spans="1:56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27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197" t="s">
        <v>591</v>
      </c>
      <c r="BA28" s="197" t="s">
        <v>1</v>
      </c>
      <c r="BB28" s="197" t="s">
        <v>1</v>
      </c>
      <c r="BC28" s="197" t="s">
        <v>550</v>
      </c>
      <c r="BD28" s="197" t="s">
        <v>86</v>
      </c>
    </row>
    <row r="29" spans="1:56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Z29" s="197" t="s">
        <v>592</v>
      </c>
      <c r="BA29" s="197" t="s">
        <v>1</v>
      </c>
      <c r="BB29" s="197" t="s">
        <v>1</v>
      </c>
      <c r="BC29" s="197" t="s">
        <v>593</v>
      </c>
      <c r="BD29" s="197" t="s">
        <v>86</v>
      </c>
    </row>
    <row r="30" spans="1:56" s="2" customFormat="1" ht="12" customHeight="1">
      <c r="A30" s="33"/>
      <c r="B30" s="34"/>
      <c r="C30" s="33"/>
      <c r="D30" s="28" t="s">
        <v>36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197" t="s">
        <v>594</v>
      </c>
      <c r="BA30" s="197" t="s">
        <v>1</v>
      </c>
      <c r="BB30" s="197" t="s">
        <v>1</v>
      </c>
      <c r="BC30" s="197" t="s">
        <v>595</v>
      </c>
      <c r="BD30" s="197" t="s">
        <v>86</v>
      </c>
    </row>
    <row r="31" spans="1:56" s="8" customFormat="1" ht="16.5" customHeight="1">
      <c r="A31" s="100"/>
      <c r="B31" s="101"/>
      <c r="C31" s="100"/>
      <c r="D31" s="100"/>
      <c r="E31" s="270" t="s">
        <v>1</v>
      </c>
      <c r="F31" s="270"/>
      <c r="G31" s="270"/>
      <c r="H31" s="270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Z31" s="198" t="s">
        <v>596</v>
      </c>
      <c r="BA31" s="198" t="s">
        <v>1</v>
      </c>
      <c r="BB31" s="198" t="s">
        <v>1</v>
      </c>
      <c r="BC31" s="198" t="s">
        <v>597</v>
      </c>
      <c r="BD31" s="198" t="s">
        <v>86</v>
      </c>
    </row>
    <row r="32" spans="1:56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Z32" s="197" t="s">
        <v>598</v>
      </c>
      <c r="BA32" s="197" t="s">
        <v>1</v>
      </c>
      <c r="BB32" s="197" t="s">
        <v>1</v>
      </c>
      <c r="BC32" s="197" t="s">
        <v>599</v>
      </c>
      <c r="BD32" s="197" t="s">
        <v>86</v>
      </c>
    </row>
    <row r="33" spans="1:56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Z33" s="197" t="s">
        <v>600</v>
      </c>
      <c r="BA33" s="197" t="s">
        <v>1</v>
      </c>
      <c r="BB33" s="197" t="s">
        <v>1</v>
      </c>
      <c r="BC33" s="197" t="s">
        <v>158</v>
      </c>
      <c r="BD33" s="197" t="s">
        <v>86</v>
      </c>
    </row>
    <row r="34" spans="1:56" s="2" customFormat="1" ht="25.35" customHeight="1">
      <c r="A34" s="33"/>
      <c r="B34" s="34"/>
      <c r="C34" s="33"/>
      <c r="D34" s="103" t="s">
        <v>38</v>
      </c>
      <c r="E34" s="33"/>
      <c r="F34" s="33"/>
      <c r="G34" s="33"/>
      <c r="H34" s="33"/>
      <c r="I34" s="33"/>
      <c r="J34" s="72">
        <f>ROUND(J140,0)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Z34" s="197" t="s">
        <v>601</v>
      </c>
      <c r="BA34" s="197" t="s">
        <v>1</v>
      </c>
      <c r="BB34" s="197" t="s">
        <v>1</v>
      </c>
      <c r="BC34" s="197" t="s">
        <v>602</v>
      </c>
      <c r="BD34" s="197" t="s">
        <v>86</v>
      </c>
    </row>
    <row r="35" spans="1:56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Z35" s="197" t="s">
        <v>603</v>
      </c>
      <c r="BA35" s="197" t="s">
        <v>1</v>
      </c>
      <c r="BB35" s="197" t="s">
        <v>1</v>
      </c>
      <c r="BC35" s="197" t="s">
        <v>548</v>
      </c>
      <c r="BD35" s="197" t="s">
        <v>86</v>
      </c>
    </row>
    <row r="36" spans="1:56" s="2" customFormat="1" ht="14.45" customHeight="1">
      <c r="A36" s="33"/>
      <c r="B36" s="34"/>
      <c r="C36" s="33"/>
      <c r="D36" s="33"/>
      <c r="E36" s="33"/>
      <c r="F36" s="37" t="s">
        <v>40</v>
      </c>
      <c r="G36" s="33"/>
      <c r="H36" s="33"/>
      <c r="I36" s="37" t="s">
        <v>39</v>
      </c>
      <c r="J36" s="37" t="s">
        <v>41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Z36" s="197" t="s">
        <v>604</v>
      </c>
      <c r="BA36" s="197" t="s">
        <v>1</v>
      </c>
      <c r="BB36" s="197" t="s">
        <v>1</v>
      </c>
      <c r="BC36" s="197" t="s">
        <v>605</v>
      </c>
      <c r="BD36" s="197" t="s">
        <v>86</v>
      </c>
    </row>
    <row r="37" spans="1:56" s="2" customFormat="1" ht="14.45" customHeight="1">
      <c r="A37" s="33"/>
      <c r="B37" s="34"/>
      <c r="C37" s="33"/>
      <c r="D37" s="104" t="s">
        <v>42</v>
      </c>
      <c r="E37" s="28" t="s">
        <v>43</v>
      </c>
      <c r="F37" s="105">
        <f>ROUND((SUM(BE140:BE1813)),0)</f>
        <v>0</v>
      </c>
      <c r="G37" s="33"/>
      <c r="H37" s="33"/>
      <c r="I37" s="106">
        <v>0.21</v>
      </c>
      <c r="J37" s="105">
        <f>ROUND(((SUM(BE140:BE1813))*I37),0)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Z37" s="197" t="s">
        <v>606</v>
      </c>
      <c r="BA37" s="197" t="s">
        <v>1</v>
      </c>
      <c r="BB37" s="197" t="s">
        <v>1</v>
      </c>
      <c r="BC37" s="197" t="s">
        <v>607</v>
      </c>
      <c r="BD37" s="197" t="s">
        <v>86</v>
      </c>
    </row>
    <row r="38" spans="1:56" s="2" customFormat="1" ht="14.45" customHeight="1">
      <c r="A38" s="33"/>
      <c r="B38" s="34"/>
      <c r="C38" s="33"/>
      <c r="D38" s="33"/>
      <c r="E38" s="28" t="s">
        <v>44</v>
      </c>
      <c r="F38" s="105">
        <f>ROUND((SUM(BF140:BF1813)),0)</f>
        <v>0</v>
      </c>
      <c r="G38" s="33"/>
      <c r="H38" s="33"/>
      <c r="I38" s="106">
        <v>0.12</v>
      </c>
      <c r="J38" s="105">
        <f>ROUND(((SUM(BF140:BF1813))*I38),0)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Z38" s="197" t="s">
        <v>608</v>
      </c>
      <c r="BA38" s="197" t="s">
        <v>1</v>
      </c>
      <c r="BB38" s="197" t="s">
        <v>1</v>
      </c>
      <c r="BC38" s="197" t="s">
        <v>609</v>
      </c>
      <c r="BD38" s="197" t="s">
        <v>86</v>
      </c>
    </row>
    <row r="39" spans="1:56" s="2" customFormat="1" ht="14.45" customHeight="1" hidden="1">
      <c r="A39" s="33"/>
      <c r="B39" s="34"/>
      <c r="C39" s="33"/>
      <c r="D39" s="33"/>
      <c r="E39" s="28" t="s">
        <v>45</v>
      </c>
      <c r="F39" s="105">
        <f>ROUND((SUM(BG140:BG1813)),0)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Z39" s="197" t="s">
        <v>610</v>
      </c>
      <c r="BA39" s="197" t="s">
        <v>1</v>
      </c>
      <c r="BB39" s="197" t="s">
        <v>1</v>
      </c>
      <c r="BC39" s="197" t="s">
        <v>611</v>
      </c>
      <c r="BD39" s="197" t="s">
        <v>86</v>
      </c>
    </row>
    <row r="40" spans="1:56" s="2" customFormat="1" ht="14.45" customHeight="1" hidden="1">
      <c r="A40" s="33"/>
      <c r="B40" s="34"/>
      <c r="C40" s="33"/>
      <c r="D40" s="33"/>
      <c r="E40" s="28" t="s">
        <v>46</v>
      </c>
      <c r="F40" s="105">
        <f>ROUND((SUM(BH140:BH1813)),0)</f>
        <v>0</v>
      </c>
      <c r="G40" s="33"/>
      <c r="H40" s="33"/>
      <c r="I40" s="106">
        <v>0.12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Z40" s="197" t="s">
        <v>612</v>
      </c>
      <c r="BA40" s="197" t="s">
        <v>1</v>
      </c>
      <c r="BB40" s="197" t="s">
        <v>1</v>
      </c>
      <c r="BC40" s="197" t="s">
        <v>613</v>
      </c>
      <c r="BD40" s="197" t="s">
        <v>86</v>
      </c>
    </row>
    <row r="41" spans="1:56" s="2" customFormat="1" ht="14.45" customHeight="1" hidden="1">
      <c r="A41" s="33"/>
      <c r="B41" s="34"/>
      <c r="C41" s="33"/>
      <c r="D41" s="33"/>
      <c r="E41" s="28" t="s">
        <v>47</v>
      </c>
      <c r="F41" s="105">
        <f>ROUND((SUM(BI140:BI1813)),0)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Z41" s="197" t="s">
        <v>614</v>
      </c>
      <c r="BA41" s="197" t="s">
        <v>1</v>
      </c>
      <c r="BB41" s="197" t="s">
        <v>1</v>
      </c>
      <c r="BC41" s="197" t="s">
        <v>615</v>
      </c>
      <c r="BD41" s="197" t="s">
        <v>86</v>
      </c>
    </row>
    <row r="42" spans="1:56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Z42" s="197" t="s">
        <v>616</v>
      </c>
      <c r="BA42" s="197" t="s">
        <v>1</v>
      </c>
      <c r="BB42" s="197" t="s">
        <v>1</v>
      </c>
      <c r="BC42" s="197" t="s">
        <v>617</v>
      </c>
      <c r="BD42" s="197" t="s">
        <v>86</v>
      </c>
    </row>
    <row r="43" spans="1:31" s="2" customFormat="1" ht="25.35" customHeight="1">
      <c r="A43" s="33"/>
      <c r="B43" s="34"/>
      <c r="C43" s="107"/>
      <c r="D43" s="108" t="s">
        <v>48</v>
      </c>
      <c r="E43" s="61"/>
      <c r="F43" s="61"/>
      <c r="G43" s="109" t="s">
        <v>49</v>
      </c>
      <c r="H43" s="110" t="s">
        <v>50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2:12" s="1" customFormat="1" ht="16.5" customHeight="1">
      <c r="B87" s="21"/>
      <c r="E87" s="280" t="s">
        <v>551</v>
      </c>
      <c r="F87" s="246"/>
      <c r="G87" s="246"/>
      <c r="H87" s="246"/>
      <c r="L87" s="21"/>
    </row>
    <row r="88" spans="2:12" s="1" customFormat="1" ht="12" customHeight="1">
      <c r="B88" s="21"/>
      <c r="C88" s="28" t="s">
        <v>128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556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559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4" t="str">
        <f>E13</f>
        <v>SO 610.1 - část stavební</v>
      </c>
      <c r="F91" s="279"/>
      <c r="G91" s="279"/>
      <c r="H91" s="279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21</v>
      </c>
      <c r="D93" s="33"/>
      <c r="E93" s="33"/>
      <c r="F93" s="26" t="str">
        <f>F16</f>
        <v>Brno</v>
      </c>
      <c r="G93" s="33"/>
      <c r="H93" s="33"/>
      <c r="I93" s="28" t="s">
        <v>23</v>
      </c>
      <c r="J93" s="56" t="str">
        <f>IF(J16="","",J16)</f>
        <v/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24</v>
      </c>
      <c r="D95" s="33"/>
      <c r="E95" s="33"/>
      <c r="F95" s="26" t="str">
        <f>E19</f>
        <v>BRNĚNSKÉ VODÁRNY A KANALIZACE, a.s.</v>
      </c>
      <c r="G95" s="33"/>
      <c r="H95" s="33"/>
      <c r="I95" s="28" t="s">
        <v>30</v>
      </c>
      <c r="J95" s="31" t="str">
        <f>E25</f>
        <v>PROKAN smart s.r.o.  Brno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28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29.25" customHeight="1">
      <c r="A98" s="33"/>
      <c r="B98" s="34"/>
      <c r="C98" s="115" t="s">
        <v>131</v>
      </c>
      <c r="D98" s="107"/>
      <c r="E98" s="107"/>
      <c r="F98" s="107"/>
      <c r="G98" s="107"/>
      <c r="H98" s="107"/>
      <c r="I98" s="107"/>
      <c r="J98" s="116" t="s">
        <v>132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133</v>
      </c>
      <c r="D100" s="33"/>
      <c r="E100" s="33"/>
      <c r="F100" s="33"/>
      <c r="G100" s="33"/>
      <c r="H100" s="33"/>
      <c r="I100" s="33"/>
      <c r="J100" s="72">
        <f>J140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134</v>
      </c>
    </row>
    <row r="101" spans="2:12" s="9" customFormat="1" ht="24.95" customHeight="1">
      <c r="B101" s="118"/>
      <c r="D101" s="119" t="s">
        <v>135</v>
      </c>
      <c r="E101" s="120"/>
      <c r="F101" s="120"/>
      <c r="G101" s="120"/>
      <c r="H101" s="120"/>
      <c r="I101" s="120"/>
      <c r="J101" s="121">
        <f>J141</f>
        <v>0</v>
      </c>
      <c r="L101" s="118"/>
    </row>
    <row r="102" spans="2:12" s="10" customFormat="1" ht="19.9" customHeight="1">
      <c r="B102" s="122"/>
      <c r="D102" s="123" t="s">
        <v>618</v>
      </c>
      <c r="E102" s="124"/>
      <c r="F102" s="124"/>
      <c r="G102" s="124"/>
      <c r="H102" s="124"/>
      <c r="I102" s="124"/>
      <c r="J102" s="125">
        <f>J142</f>
        <v>0</v>
      </c>
      <c r="L102" s="122"/>
    </row>
    <row r="103" spans="2:12" s="10" customFormat="1" ht="19.9" customHeight="1">
      <c r="B103" s="122"/>
      <c r="D103" s="123" t="s">
        <v>619</v>
      </c>
      <c r="E103" s="124"/>
      <c r="F103" s="124"/>
      <c r="G103" s="124"/>
      <c r="H103" s="124"/>
      <c r="I103" s="124"/>
      <c r="J103" s="125">
        <f>J771</f>
        <v>0</v>
      </c>
      <c r="L103" s="122"/>
    </row>
    <row r="104" spans="2:12" s="10" customFormat="1" ht="19.9" customHeight="1">
      <c r="B104" s="122"/>
      <c r="D104" s="123" t="s">
        <v>620</v>
      </c>
      <c r="E104" s="124"/>
      <c r="F104" s="124"/>
      <c r="G104" s="124"/>
      <c r="H104" s="124"/>
      <c r="I104" s="124"/>
      <c r="J104" s="125">
        <f>J822</f>
        <v>0</v>
      </c>
      <c r="L104" s="122"/>
    </row>
    <row r="105" spans="2:12" s="10" customFormat="1" ht="19.9" customHeight="1">
      <c r="B105" s="122"/>
      <c r="D105" s="123" t="s">
        <v>621</v>
      </c>
      <c r="E105" s="124"/>
      <c r="F105" s="124"/>
      <c r="G105" s="124"/>
      <c r="H105" s="124"/>
      <c r="I105" s="124"/>
      <c r="J105" s="125">
        <f>J868</f>
        <v>0</v>
      </c>
      <c r="L105" s="122"/>
    </row>
    <row r="106" spans="2:12" s="10" customFormat="1" ht="19.9" customHeight="1">
      <c r="B106" s="122"/>
      <c r="D106" s="123" t="s">
        <v>622</v>
      </c>
      <c r="E106" s="124"/>
      <c r="F106" s="124"/>
      <c r="G106" s="124"/>
      <c r="H106" s="124"/>
      <c r="I106" s="124"/>
      <c r="J106" s="125">
        <f>J1097</f>
        <v>0</v>
      </c>
      <c r="L106" s="122"/>
    </row>
    <row r="107" spans="2:12" s="10" customFormat="1" ht="19.9" customHeight="1">
      <c r="B107" s="122"/>
      <c r="D107" s="123" t="s">
        <v>623</v>
      </c>
      <c r="E107" s="124"/>
      <c r="F107" s="124"/>
      <c r="G107" s="124"/>
      <c r="H107" s="124"/>
      <c r="I107" s="124"/>
      <c r="J107" s="125">
        <f>J1245</f>
        <v>0</v>
      </c>
      <c r="L107" s="122"/>
    </row>
    <row r="108" spans="2:12" s="10" customFormat="1" ht="19.9" customHeight="1">
      <c r="B108" s="122"/>
      <c r="D108" s="123" t="s">
        <v>624</v>
      </c>
      <c r="E108" s="124"/>
      <c r="F108" s="124"/>
      <c r="G108" s="124"/>
      <c r="H108" s="124"/>
      <c r="I108" s="124"/>
      <c r="J108" s="125">
        <f>J1316</f>
        <v>0</v>
      </c>
      <c r="L108" s="122"/>
    </row>
    <row r="109" spans="2:12" s="10" customFormat="1" ht="19.9" customHeight="1">
      <c r="B109" s="122"/>
      <c r="D109" s="123" t="s">
        <v>625</v>
      </c>
      <c r="E109" s="124"/>
      <c r="F109" s="124"/>
      <c r="G109" s="124"/>
      <c r="H109" s="124"/>
      <c r="I109" s="124"/>
      <c r="J109" s="125">
        <f>J1437</f>
        <v>0</v>
      </c>
      <c r="L109" s="122"/>
    </row>
    <row r="110" spans="2:12" s="10" customFormat="1" ht="19.9" customHeight="1">
      <c r="B110" s="122"/>
      <c r="D110" s="123" t="s">
        <v>626</v>
      </c>
      <c r="E110" s="124"/>
      <c r="F110" s="124"/>
      <c r="G110" s="124"/>
      <c r="H110" s="124"/>
      <c r="I110" s="124"/>
      <c r="J110" s="125">
        <f>J1450</f>
        <v>0</v>
      </c>
      <c r="L110" s="122"/>
    </row>
    <row r="111" spans="2:12" s="9" customFormat="1" ht="24.95" customHeight="1">
      <c r="B111" s="118"/>
      <c r="D111" s="119" t="s">
        <v>627</v>
      </c>
      <c r="E111" s="120"/>
      <c r="F111" s="120"/>
      <c r="G111" s="120"/>
      <c r="H111" s="120"/>
      <c r="I111" s="120"/>
      <c r="J111" s="121">
        <f>J1453</f>
        <v>0</v>
      </c>
      <c r="L111" s="118"/>
    </row>
    <row r="112" spans="2:12" s="10" customFormat="1" ht="19.9" customHeight="1">
      <c r="B112" s="122"/>
      <c r="D112" s="123" t="s">
        <v>628</v>
      </c>
      <c r="E112" s="124"/>
      <c r="F112" s="124"/>
      <c r="G112" s="124"/>
      <c r="H112" s="124"/>
      <c r="I112" s="124"/>
      <c r="J112" s="125">
        <f>J1454</f>
        <v>0</v>
      </c>
      <c r="L112" s="122"/>
    </row>
    <row r="113" spans="2:12" s="10" customFormat="1" ht="19.9" customHeight="1">
      <c r="B113" s="122"/>
      <c r="D113" s="123" t="s">
        <v>629</v>
      </c>
      <c r="E113" s="124"/>
      <c r="F113" s="124"/>
      <c r="G113" s="124"/>
      <c r="H113" s="124"/>
      <c r="I113" s="124"/>
      <c r="J113" s="125">
        <f>J1659</f>
        <v>0</v>
      </c>
      <c r="L113" s="122"/>
    </row>
    <row r="114" spans="2:12" s="10" customFormat="1" ht="19.9" customHeight="1">
      <c r="B114" s="122"/>
      <c r="D114" s="123" t="s">
        <v>630</v>
      </c>
      <c r="E114" s="124"/>
      <c r="F114" s="124"/>
      <c r="G114" s="124"/>
      <c r="H114" s="124"/>
      <c r="I114" s="124"/>
      <c r="J114" s="125">
        <f>J1670</f>
        <v>0</v>
      </c>
      <c r="L114" s="122"/>
    </row>
    <row r="115" spans="2:12" s="10" customFormat="1" ht="19.9" customHeight="1">
      <c r="B115" s="122"/>
      <c r="D115" s="123" t="s">
        <v>631</v>
      </c>
      <c r="E115" s="124"/>
      <c r="F115" s="124"/>
      <c r="G115" s="124"/>
      <c r="H115" s="124"/>
      <c r="I115" s="124"/>
      <c r="J115" s="125">
        <f>J1676</f>
        <v>0</v>
      </c>
      <c r="L115" s="122"/>
    </row>
    <row r="116" spans="2:12" s="10" customFormat="1" ht="19.9" customHeight="1">
      <c r="B116" s="122"/>
      <c r="D116" s="123" t="s">
        <v>632</v>
      </c>
      <c r="E116" s="124"/>
      <c r="F116" s="124"/>
      <c r="G116" s="124"/>
      <c r="H116" s="124"/>
      <c r="I116" s="124"/>
      <c r="J116" s="125">
        <f>J1694</f>
        <v>0</v>
      </c>
      <c r="L116" s="122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142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17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80" t="str">
        <f>E7</f>
        <v>BRNO, REKONSTRUKCE KOLEKTORU III, AREÁL PISÁRKY</v>
      </c>
      <c r="F126" s="281"/>
      <c r="G126" s="281"/>
      <c r="H126" s="281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2:12" s="1" customFormat="1" ht="12" customHeight="1">
      <c r="B127" s="21"/>
      <c r="C127" s="28" t="s">
        <v>126</v>
      </c>
      <c r="L127" s="21"/>
    </row>
    <row r="128" spans="2:12" s="1" customFormat="1" ht="16.5" customHeight="1">
      <c r="B128" s="21"/>
      <c r="E128" s="280" t="s">
        <v>551</v>
      </c>
      <c r="F128" s="246"/>
      <c r="G128" s="246"/>
      <c r="H128" s="246"/>
      <c r="L128" s="21"/>
    </row>
    <row r="129" spans="2:12" s="1" customFormat="1" ht="12" customHeight="1">
      <c r="B129" s="21"/>
      <c r="C129" s="28" t="s">
        <v>128</v>
      </c>
      <c r="L129" s="21"/>
    </row>
    <row r="130" spans="1:31" s="2" customFormat="1" ht="16.5" customHeight="1">
      <c r="A130" s="33"/>
      <c r="B130" s="34"/>
      <c r="C130" s="33"/>
      <c r="D130" s="33"/>
      <c r="E130" s="283" t="s">
        <v>556</v>
      </c>
      <c r="F130" s="279"/>
      <c r="G130" s="279"/>
      <c r="H130" s="279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559</v>
      </c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6.5" customHeight="1">
      <c r="A132" s="33"/>
      <c r="B132" s="34"/>
      <c r="C132" s="33"/>
      <c r="D132" s="33"/>
      <c r="E132" s="274" t="str">
        <f>E13</f>
        <v>SO 610.1 - část stavební</v>
      </c>
      <c r="F132" s="279"/>
      <c r="G132" s="279"/>
      <c r="H132" s="279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" customHeight="1">
      <c r="A134" s="33"/>
      <c r="B134" s="34"/>
      <c r="C134" s="28" t="s">
        <v>21</v>
      </c>
      <c r="D134" s="33"/>
      <c r="E134" s="33"/>
      <c r="F134" s="26" t="str">
        <f>F16</f>
        <v>Brno</v>
      </c>
      <c r="G134" s="33"/>
      <c r="H134" s="33"/>
      <c r="I134" s="28" t="s">
        <v>23</v>
      </c>
      <c r="J134" s="56" t="str">
        <f>IF(J16="","",J16)</f>
        <v/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5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25.7" customHeight="1">
      <c r="A136" s="33"/>
      <c r="B136" s="34"/>
      <c r="C136" s="28" t="s">
        <v>24</v>
      </c>
      <c r="D136" s="33"/>
      <c r="E136" s="33"/>
      <c r="F136" s="26" t="str">
        <f>E19</f>
        <v>BRNĚNSKÉ VODÁRNY A KANALIZACE, a.s.</v>
      </c>
      <c r="G136" s="33"/>
      <c r="H136" s="33"/>
      <c r="I136" s="28" t="s">
        <v>30</v>
      </c>
      <c r="J136" s="31" t="str">
        <f>E25</f>
        <v>PROKAN smart s.r.o.  Brno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5.2" customHeight="1">
      <c r="A137" s="33"/>
      <c r="B137" s="34"/>
      <c r="C137" s="28" t="s">
        <v>28</v>
      </c>
      <c r="D137" s="33"/>
      <c r="E137" s="33"/>
      <c r="F137" s="26" t="str">
        <f>IF(E22="","",E22)</f>
        <v>Vyplň údaj</v>
      </c>
      <c r="G137" s="33"/>
      <c r="H137" s="33"/>
      <c r="I137" s="28" t="s">
        <v>34</v>
      </c>
      <c r="J137" s="31" t="str">
        <f>E28</f>
        <v xml:space="preserve"> 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0.35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11" customFormat="1" ht="29.25" customHeight="1">
      <c r="A139" s="126"/>
      <c r="B139" s="127"/>
      <c r="C139" s="128" t="s">
        <v>143</v>
      </c>
      <c r="D139" s="129" t="s">
        <v>63</v>
      </c>
      <c r="E139" s="129" t="s">
        <v>59</v>
      </c>
      <c r="F139" s="129" t="s">
        <v>60</v>
      </c>
      <c r="G139" s="129" t="s">
        <v>144</v>
      </c>
      <c r="H139" s="129" t="s">
        <v>145</v>
      </c>
      <c r="I139" s="129" t="s">
        <v>146</v>
      </c>
      <c r="J139" s="129" t="s">
        <v>132</v>
      </c>
      <c r="K139" s="130" t="s">
        <v>147</v>
      </c>
      <c r="L139" s="131"/>
      <c r="M139" s="63" t="s">
        <v>1</v>
      </c>
      <c r="N139" s="64" t="s">
        <v>42</v>
      </c>
      <c r="O139" s="64" t="s">
        <v>148</v>
      </c>
      <c r="P139" s="64" t="s">
        <v>149</v>
      </c>
      <c r="Q139" s="64" t="s">
        <v>150</v>
      </c>
      <c r="R139" s="64" t="s">
        <v>151</v>
      </c>
      <c r="S139" s="64" t="s">
        <v>152</v>
      </c>
      <c r="T139" s="65" t="s">
        <v>153</v>
      </c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63" s="2" customFormat="1" ht="22.9" customHeight="1">
      <c r="A140" s="33"/>
      <c r="B140" s="34"/>
      <c r="C140" s="70" t="s">
        <v>154</v>
      </c>
      <c r="D140" s="33"/>
      <c r="E140" s="33"/>
      <c r="F140" s="33"/>
      <c r="G140" s="33"/>
      <c r="H140" s="33"/>
      <c r="I140" s="33"/>
      <c r="J140" s="132">
        <f>BK140</f>
        <v>0</v>
      </c>
      <c r="K140" s="33"/>
      <c r="L140" s="34"/>
      <c r="M140" s="66"/>
      <c r="N140" s="57"/>
      <c r="O140" s="67"/>
      <c r="P140" s="133">
        <f>P141+P1453</f>
        <v>0</v>
      </c>
      <c r="Q140" s="67"/>
      <c r="R140" s="133">
        <f>R141+R1453</f>
        <v>280.95943291</v>
      </c>
      <c r="S140" s="67"/>
      <c r="T140" s="134">
        <f>T141+T1453</f>
        <v>701.06136325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77</v>
      </c>
      <c r="AU140" s="18" t="s">
        <v>134</v>
      </c>
      <c r="BK140" s="135">
        <f>BK141+BK1453</f>
        <v>0</v>
      </c>
    </row>
    <row r="141" spans="2:63" s="12" customFormat="1" ht="25.9" customHeight="1">
      <c r="B141" s="136"/>
      <c r="D141" s="137" t="s">
        <v>77</v>
      </c>
      <c r="E141" s="138" t="s">
        <v>155</v>
      </c>
      <c r="F141" s="138" t="s">
        <v>156</v>
      </c>
      <c r="I141" s="139"/>
      <c r="J141" s="140">
        <f>BK141</f>
        <v>0</v>
      </c>
      <c r="L141" s="136"/>
      <c r="M141" s="141"/>
      <c r="N141" s="142"/>
      <c r="O141" s="142"/>
      <c r="P141" s="143">
        <f>P142+P771+P822+P868+P1097+P1245+P1316+P1437+P1450</f>
        <v>0</v>
      </c>
      <c r="Q141" s="142"/>
      <c r="R141" s="143">
        <f>R142+R771+R822+R868+R1097+R1245+R1316+R1437+R1450</f>
        <v>260.71527702</v>
      </c>
      <c r="S141" s="142"/>
      <c r="T141" s="144">
        <f>T142+T771+T822+T868+T1097+T1245+T1316+T1437+T1450</f>
        <v>694.88942325</v>
      </c>
      <c r="AR141" s="137" t="s">
        <v>33</v>
      </c>
      <c r="AT141" s="145" t="s">
        <v>77</v>
      </c>
      <c r="AU141" s="145" t="s">
        <v>78</v>
      </c>
      <c r="AY141" s="137" t="s">
        <v>157</v>
      </c>
      <c r="BK141" s="146">
        <f>BK142+BK771+BK822+BK868+BK1097+BK1245+BK1316+BK1437+BK1450</f>
        <v>0</v>
      </c>
    </row>
    <row r="142" spans="2:63" s="12" customFormat="1" ht="22.9" customHeight="1">
      <c r="B142" s="136"/>
      <c r="D142" s="137" t="s">
        <v>77</v>
      </c>
      <c r="E142" s="147" t="s">
        <v>33</v>
      </c>
      <c r="F142" s="147" t="s">
        <v>633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SUM(P143:P770)</f>
        <v>0</v>
      </c>
      <c r="Q142" s="142"/>
      <c r="R142" s="143">
        <f>SUM(R143:R770)</f>
        <v>0.1309841</v>
      </c>
      <c r="S142" s="142"/>
      <c r="T142" s="144">
        <f>SUM(T143:T770)</f>
        <v>610.28455</v>
      </c>
      <c r="AR142" s="137" t="s">
        <v>33</v>
      </c>
      <c r="AT142" s="145" t="s">
        <v>77</v>
      </c>
      <c r="AU142" s="145" t="s">
        <v>33</v>
      </c>
      <c r="AY142" s="137" t="s">
        <v>157</v>
      </c>
      <c r="BK142" s="146">
        <f>SUM(BK143:BK770)</f>
        <v>0</v>
      </c>
    </row>
    <row r="143" spans="1:65" s="2" customFormat="1" ht="16.5" customHeight="1">
      <c r="A143" s="33"/>
      <c r="B143" s="149"/>
      <c r="C143" s="150" t="s">
        <v>33</v>
      </c>
      <c r="D143" s="150" t="s">
        <v>160</v>
      </c>
      <c r="E143" s="151" t="s">
        <v>634</v>
      </c>
      <c r="F143" s="152" t="s">
        <v>635</v>
      </c>
      <c r="G143" s="153" t="s">
        <v>178</v>
      </c>
      <c r="H143" s="154">
        <v>5</v>
      </c>
      <c r="I143" s="155"/>
      <c r="J143" s="156">
        <f>ROUND(I143*H143,2)</f>
        <v>0</v>
      </c>
      <c r="K143" s="152" t="s">
        <v>636</v>
      </c>
      <c r="L143" s="34"/>
      <c r="M143" s="157" t="s">
        <v>1</v>
      </c>
      <c r="N143" s="158" t="s">
        <v>43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164</v>
      </c>
      <c r="AT143" s="161" t="s">
        <v>160</v>
      </c>
      <c r="AU143" s="161" t="s">
        <v>86</v>
      </c>
      <c r="AY143" s="18" t="s">
        <v>157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33</v>
      </c>
      <c r="BK143" s="162">
        <f>ROUND(I143*H143,2)</f>
        <v>0</v>
      </c>
      <c r="BL143" s="18" t="s">
        <v>164</v>
      </c>
      <c r="BM143" s="161" t="s">
        <v>637</v>
      </c>
    </row>
    <row r="144" spans="1:47" s="2" customFormat="1" ht="12">
      <c r="A144" s="33"/>
      <c r="B144" s="34"/>
      <c r="C144" s="33"/>
      <c r="D144" s="199" t="s">
        <v>638</v>
      </c>
      <c r="E144" s="33"/>
      <c r="F144" s="200" t="s">
        <v>639</v>
      </c>
      <c r="G144" s="33"/>
      <c r="H144" s="33"/>
      <c r="I144" s="201"/>
      <c r="J144" s="33"/>
      <c r="K144" s="33"/>
      <c r="L144" s="34"/>
      <c r="M144" s="202"/>
      <c r="N144" s="203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638</v>
      </c>
      <c r="AU144" s="18" t="s">
        <v>86</v>
      </c>
    </row>
    <row r="145" spans="2:51" s="13" customFormat="1" ht="12">
      <c r="B145" s="178"/>
      <c r="D145" s="179" t="s">
        <v>245</v>
      </c>
      <c r="E145" s="180" t="s">
        <v>1</v>
      </c>
      <c r="F145" s="181" t="s">
        <v>640</v>
      </c>
      <c r="H145" s="180" t="s">
        <v>1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80" t="s">
        <v>245</v>
      </c>
      <c r="AU145" s="180" t="s">
        <v>86</v>
      </c>
      <c r="AV145" s="13" t="s">
        <v>33</v>
      </c>
      <c r="AW145" s="13" t="s">
        <v>31</v>
      </c>
      <c r="AX145" s="13" t="s">
        <v>78</v>
      </c>
      <c r="AY145" s="180" t="s">
        <v>157</v>
      </c>
    </row>
    <row r="146" spans="2:51" s="14" customFormat="1" ht="12">
      <c r="B146" s="186"/>
      <c r="D146" s="179" t="s">
        <v>245</v>
      </c>
      <c r="E146" s="187" t="s">
        <v>1</v>
      </c>
      <c r="F146" s="188" t="s">
        <v>641</v>
      </c>
      <c r="H146" s="189">
        <v>1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245</v>
      </c>
      <c r="AU146" s="187" t="s">
        <v>86</v>
      </c>
      <c r="AV146" s="14" t="s">
        <v>86</v>
      </c>
      <c r="AW146" s="14" t="s">
        <v>31</v>
      </c>
      <c r="AX146" s="14" t="s">
        <v>78</v>
      </c>
      <c r="AY146" s="187" t="s">
        <v>157</v>
      </c>
    </row>
    <row r="147" spans="2:51" s="14" customFormat="1" ht="12">
      <c r="B147" s="186"/>
      <c r="D147" s="179" t="s">
        <v>245</v>
      </c>
      <c r="E147" s="187" t="s">
        <v>1</v>
      </c>
      <c r="F147" s="188" t="s">
        <v>642</v>
      </c>
      <c r="H147" s="189">
        <v>2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245</v>
      </c>
      <c r="AU147" s="187" t="s">
        <v>86</v>
      </c>
      <c r="AV147" s="14" t="s">
        <v>86</v>
      </c>
      <c r="AW147" s="14" t="s">
        <v>31</v>
      </c>
      <c r="AX147" s="14" t="s">
        <v>78</v>
      </c>
      <c r="AY147" s="187" t="s">
        <v>157</v>
      </c>
    </row>
    <row r="148" spans="2:51" s="14" customFormat="1" ht="12">
      <c r="B148" s="186"/>
      <c r="D148" s="179" t="s">
        <v>245</v>
      </c>
      <c r="E148" s="187" t="s">
        <v>1</v>
      </c>
      <c r="F148" s="188" t="s">
        <v>643</v>
      </c>
      <c r="H148" s="189">
        <v>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245</v>
      </c>
      <c r="AU148" s="187" t="s">
        <v>86</v>
      </c>
      <c r="AV148" s="14" t="s">
        <v>86</v>
      </c>
      <c r="AW148" s="14" t="s">
        <v>31</v>
      </c>
      <c r="AX148" s="14" t="s">
        <v>78</v>
      </c>
      <c r="AY148" s="187" t="s">
        <v>157</v>
      </c>
    </row>
    <row r="149" spans="2:51" s="14" customFormat="1" ht="12">
      <c r="B149" s="186"/>
      <c r="D149" s="179" t="s">
        <v>245</v>
      </c>
      <c r="E149" s="187" t="s">
        <v>1</v>
      </c>
      <c r="F149" s="188" t="s">
        <v>644</v>
      </c>
      <c r="H149" s="189">
        <v>1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245</v>
      </c>
      <c r="AU149" s="187" t="s">
        <v>86</v>
      </c>
      <c r="AV149" s="14" t="s">
        <v>86</v>
      </c>
      <c r="AW149" s="14" t="s">
        <v>31</v>
      </c>
      <c r="AX149" s="14" t="s">
        <v>78</v>
      </c>
      <c r="AY149" s="187" t="s">
        <v>157</v>
      </c>
    </row>
    <row r="150" spans="2:51" s="15" customFormat="1" ht="12">
      <c r="B150" s="204"/>
      <c r="D150" s="179" t="s">
        <v>245</v>
      </c>
      <c r="E150" s="205" t="s">
        <v>1</v>
      </c>
      <c r="F150" s="206" t="s">
        <v>645</v>
      </c>
      <c r="H150" s="207">
        <v>5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245</v>
      </c>
      <c r="AU150" s="205" t="s">
        <v>86</v>
      </c>
      <c r="AV150" s="15" t="s">
        <v>164</v>
      </c>
      <c r="AW150" s="15" t="s">
        <v>31</v>
      </c>
      <c r="AX150" s="15" t="s">
        <v>33</v>
      </c>
      <c r="AY150" s="205" t="s">
        <v>157</v>
      </c>
    </row>
    <row r="151" spans="1:65" s="2" customFormat="1" ht="16.5" customHeight="1">
      <c r="A151" s="33"/>
      <c r="B151" s="149"/>
      <c r="C151" s="150" t="s">
        <v>86</v>
      </c>
      <c r="D151" s="150" t="s">
        <v>160</v>
      </c>
      <c r="E151" s="151" t="s">
        <v>646</v>
      </c>
      <c r="F151" s="152" t="s">
        <v>647</v>
      </c>
      <c r="G151" s="153" t="s">
        <v>178</v>
      </c>
      <c r="H151" s="154">
        <v>1</v>
      </c>
      <c r="I151" s="155"/>
      <c r="J151" s="156">
        <f>ROUND(I151*H151,2)</f>
        <v>0</v>
      </c>
      <c r="K151" s="152" t="s">
        <v>636</v>
      </c>
      <c r="L151" s="34"/>
      <c r="M151" s="157" t="s">
        <v>1</v>
      </c>
      <c r="N151" s="158" t="s">
        <v>43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164</v>
      </c>
      <c r="AT151" s="161" t="s">
        <v>160</v>
      </c>
      <c r="AU151" s="161" t="s">
        <v>86</v>
      </c>
      <c r="AY151" s="18" t="s">
        <v>157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33</v>
      </c>
      <c r="BK151" s="162">
        <f>ROUND(I151*H151,2)</f>
        <v>0</v>
      </c>
      <c r="BL151" s="18" t="s">
        <v>164</v>
      </c>
      <c r="BM151" s="161" t="s">
        <v>648</v>
      </c>
    </row>
    <row r="152" spans="1:47" s="2" customFormat="1" ht="12">
      <c r="A152" s="33"/>
      <c r="B152" s="34"/>
      <c r="C152" s="33"/>
      <c r="D152" s="199" t="s">
        <v>638</v>
      </c>
      <c r="E152" s="33"/>
      <c r="F152" s="200" t="s">
        <v>649</v>
      </c>
      <c r="G152" s="33"/>
      <c r="H152" s="33"/>
      <c r="I152" s="201"/>
      <c r="J152" s="33"/>
      <c r="K152" s="33"/>
      <c r="L152" s="34"/>
      <c r="M152" s="202"/>
      <c r="N152" s="203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638</v>
      </c>
      <c r="AU152" s="18" t="s">
        <v>86</v>
      </c>
    </row>
    <row r="153" spans="2:51" s="14" customFormat="1" ht="12">
      <c r="B153" s="186"/>
      <c r="D153" s="179" t="s">
        <v>245</v>
      </c>
      <c r="E153" s="187" t="s">
        <v>1</v>
      </c>
      <c r="F153" s="188" t="s">
        <v>650</v>
      </c>
      <c r="H153" s="189">
        <v>1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245</v>
      </c>
      <c r="AU153" s="187" t="s">
        <v>86</v>
      </c>
      <c r="AV153" s="14" t="s">
        <v>86</v>
      </c>
      <c r="AW153" s="14" t="s">
        <v>31</v>
      </c>
      <c r="AX153" s="14" t="s">
        <v>33</v>
      </c>
      <c r="AY153" s="187" t="s">
        <v>157</v>
      </c>
    </row>
    <row r="154" spans="1:65" s="2" customFormat="1" ht="16.5" customHeight="1">
      <c r="A154" s="33"/>
      <c r="B154" s="149"/>
      <c r="C154" s="150" t="s">
        <v>113</v>
      </c>
      <c r="D154" s="150" t="s">
        <v>160</v>
      </c>
      <c r="E154" s="151" t="s">
        <v>651</v>
      </c>
      <c r="F154" s="152" t="s">
        <v>652</v>
      </c>
      <c r="G154" s="153" t="s">
        <v>178</v>
      </c>
      <c r="H154" s="154">
        <v>5</v>
      </c>
      <c r="I154" s="155"/>
      <c r="J154" s="156">
        <f>ROUND(I154*H154,2)</f>
        <v>0</v>
      </c>
      <c r="K154" s="152" t="s">
        <v>636</v>
      </c>
      <c r="L154" s="34"/>
      <c r="M154" s="157" t="s">
        <v>1</v>
      </c>
      <c r="N154" s="158" t="s">
        <v>43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164</v>
      </c>
      <c r="AT154" s="161" t="s">
        <v>160</v>
      </c>
      <c r="AU154" s="161" t="s">
        <v>86</v>
      </c>
      <c r="AY154" s="18" t="s">
        <v>157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33</v>
      </c>
      <c r="BK154" s="162">
        <f>ROUND(I154*H154,2)</f>
        <v>0</v>
      </c>
      <c r="BL154" s="18" t="s">
        <v>164</v>
      </c>
      <c r="BM154" s="161" t="s">
        <v>653</v>
      </c>
    </row>
    <row r="155" spans="1:47" s="2" customFormat="1" ht="12">
      <c r="A155" s="33"/>
      <c r="B155" s="34"/>
      <c r="C155" s="33"/>
      <c r="D155" s="199" t="s">
        <v>638</v>
      </c>
      <c r="E155" s="33"/>
      <c r="F155" s="200" t="s">
        <v>654</v>
      </c>
      <c r="G155" s="33"/>
      <c r="H155" s="33"/>
      <c r="I155" s="201"/>
      <c r="J155" s="33"/>
      <c r="K155" s="33"/>
      <c r="L155" s="34"/>
      <c r="M155" s="202"/>
      <c r="N155" s="203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638</v>
      </c>
      <c r="AU155" s="18" t="s">
        <v>86</v>
      </c>
    </row>
    <row r="156" spans="2:51" s="14" customFormat="1" ht="12">
      <c r="B156" s="186"/>
      <c r="D156" s="179" t="s">
        <v>245</v>
      </c>
      <c r="E156" s="187" t="s">
        <v>1</v>
      </c>
      <c r="F156" s="188" t="s">
        <v>180</v>
      </c>
      <c r="H156" s="189">
        <v>5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245</v>
      </c>
      <c r="AU156" s="187" t="s">
        <v>86</v>
      </c>
      <c r="AV156" s="14" t="s">
        <v>86</v>
      </c>
      <c r="AW156" s="14" t="s">
        <v>31</v>
      </c>
      <c r="AX156" s="14" t="s">
        <v>33</v>
      </c>
      <c r="AY156" s="187" t="s">
        <v>157</v>
      </c>
    </row>
    <row r="157" spans="1:65" s="2" customFormat="1" ht="16.5" customHeight="1">
      <c r="A157" s="33"/>
      <c r="B157" s="149"/>
      <c r="C157" s="150" t="s">
        <v>164</v>
      </c>
      <c r="D157" s="150" t="s">
        <v>160</v>
      </c>
      <c r="E157" s="151" t="s">
        <v>655</v>
      </c>
      <c r="F157" s="152" t="s">
        <v>656</v>
      </c>
      <c r="G157" s="153" t="s">
        <v>178</v>
      </c>
      <c r="H157" s="154">
        <v>1</v>
      </c>
      <c r="I157" s="155"/>
      <c r="J157" s="156">
        <f>ROUND(I157*H157,2)</f>
        <v>0</v>
      </c>
      <c r="K157" s="152" t="s">
        <v>636</v>
      </c>
      <c r="L157" s="34"/>
      <c r="M157" s="157" t="s">
        <v>1</v>
      </c>
      <c r="N157" s="158" t="s">
        <v>43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164</v>
      </c>
      <c r="AT157" s="161" t="s">
        <v>160</v>
      </c>
      <c r="AU157" s="161" t="s">
        <v>86</v>
      </c>
      <c r="AY157" s="18" t="s">
        <v>157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33</v>
      </c>
      <c r="BK157" s="162">
        <f>ROUND(I157*H157,2)</f>
        <v>0</v>
      </c>
      <c r="BL157" s="18" t="s">
        <v>164</v>
      </c>
      <c r="BM157" s="161" t="s">
        <v>657</v>
      </c>
    </row>
    <row r="158" spans="1:47" s="2" customFormat="1" ht="12">
      <c r="A158" s="33"/>
      <c r="B158" s="34"/>
      <c r="C158" s="33"/>
      <c r="D158" s="199" t="s">
        <v>638</v>
      </c>
      <c r="E158" s="33"/>
      <c r="F158" s="200" t="s">
        <v>658</v>
      </c>
      <c r="G158" s="33"/>
      <c r="H158" s="33"/>
      <c r="I158" s="201"/>
      <c r="J158" s="33"/>
      <c r="K158" s="33"/>
      <c r="L158" s="34"/>
      <c r="M158" s="202"/>
      <c r="N158" s="203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638</v>
      </c>
      <c r="AU158" s="18" t="s">
        <v>86</v>
      </c>
    </row>
    <row r="159" spans="2:51" s="14" customFormat="1" ht="12">
      <c r="B159" s="186"/>
      <c r="D159" s="179" t="s">
        <v>245</v>
      </c>
      <c r="E159" s="187" t="s">
        <v>1</v>
      </c>
      <c r="F159" s="188" t="s">
        <v>33</v>
      </c>
      <c r="H159" s="189">
        <v>1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245</v>
      </c>
      <c r="AU159" s="187" t="s">
        <v>86</v>
      </c>
      <c r="AV159" s="14" t="s">
        <v>86</v>
      </c>
      <c r="AW159" s="14" t="s">
        <v>31</v>
      </c>
      <c r="AX159" s="14" t="s">
        <v>33</v>
      </c>
      <c r="AY159" s="187" t="s">
        <v>157</v>
      </c>
    </row>
    <row r="160" spans="1:65" s="2" customFormat="1" ht="16.5" customHeight="1">
      <c r="A160" s="33"/>
      <c r="B160" s="149"/>
      <c r="C160" s="150" t="s">
        <v>180</v>
      </c>
      <c r="D160" s="150" t="s">
        <v>160</v>
      </c>
      <c r="E160" s="151" t="s">
        <v>659</v>
      </c>
      <c r="F160" s="152" t="s">
        <v>660</v>
      </c>
      <c r="G160" s="153" t="s">
        <v>178</v>
      </c>
      <c r="H160" s="154">
        <v>5</v>
      </c>
      <c r="I160" s="155"/>
      <c r="J160" s="156">
        <f>ROUND(I160*H160,2)</f>
        <v>0</v>
      </c>
      <c r="K160" s="152" t="s">
        <v>636</v>
      </c>
      <c r="L160" s="34"/>
      <c r="M160" s="157" t="s">
        <v>1</v>
      </c>
      <c r="N160" s="158" t="s">
        <v>43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164</v>
      </c>
      <c r="AT160" s="161" t="s">
        <v>160</v>
      </c>
      <c r="AU160" s="161" t="s">
        <v>86</v>
      </c>
      <c r="AY160" s="18" t="s">
        <v>157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33</v>
      </c>
      <c r="BK160" s="162">
        <f>ROUND(I160*H160,2)</f>
        <v>0</v>
      </c>
      <c r="BL160" s="18" t="s">
        <v>164</v>
      </c>
      <c r="BM160" s="161" t="s">
        <v>661</v>
      </c>
    </row>
    <row r="161" spans="1:47" s="2" customFormat="1" ht="12">
      <c r="A161" s="33"/>
      <c r="B161" s="34"/>
      <c r="C161" s="33"/>
      <c r="D161" s="199" t="s">
        <v>638</v>
      </c>
      <c r="E161" s="33"/>
      <c r="F161" s="200" t="s">
        <v>662</v>
      </c>
      <c r="G161" s="33"/>
      <c r="H161" s="33"/>
      <c r="I161" s="201"/>
      <c r="J161" s="33"/>
      <c r="K161" s="33"/>
      <c r="L161" s="34"/>
      <c r="M161" s="202"/>
      <c r="N161" s="203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638</v>
      </c>
      <c r="AU161" s="18" t="s">
        <v>86</v>
      </c>
    </row>
    <row r="162" spans="2:51" s="14" customFormat="1" ht="12">
      <c r="B162" s="186"/>
      <c r="D162" s="179" t="s">
        <v>245</v>
      </c>
      <c r="E162" s="187" t="s">
        <v>1</v>
      </c>
      <c r="F162" s="188" t="s">
        <v>180</v>
      </c>
      <c r="H162" s="189">
        <v>5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245</v>
      </c>
      <c r="AU162" s="187" t="s">
        <v>86</v>
      </c>
      <c r="AV162" s="14" t="s">
        <v>86</v>
      </c>
      <c r="AW162" s="14" t="s">
        <v>31</v>
      </c>
      <c r="AX162" s="14" t="s">
        <v>33</v>
      </c>
      <c r="AY162" s="187" t="s">
        <v>157</v>
      </c>
    </row>
    <row r="163" spans="1:65" s="2" customFormat="1" ht="16.5" customHeight="1">
      <c r="A163" s="33"/>
      <c r="B163" s="149"/>
      <c r="C163" s="150" t="s">
        <v>179</v>
      </c>
      <c r="D163" s="150" t="s">
        <v>160</v>
      </c>
      <c r="E163" s="151" t="s">
        <v>663</v>
      </c>
      <c r="F163" s="152" t="s">
        <v>664</v>
      </c>
      <c r="G163" s="153" t="s">
        <v>178</v>
      </c>
      <c r="H163" s="154">
        <v>5</v>
      </c>
      <c r="I163" s="155"/>
      <c r="J163" s="156">
        <f>ROUND(I163*H163,2)</f>
        <v>0</v>
      </c>
      <c r="K163" s="152" t="s">
        <v>636</v>
      </c>
      <c r="L163" s="34"/>
      <c r="M163" s="157" t="s">
        <v>1</v>
      </c>
      <c r="N163" s="158" t="s">
        <v>43</v>
      </c>
      <c r="O163" s="59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164</v>
      </c>
      <c r="AT163" s="161" t="s">
        <v>160</v>
      </c>
      <c r="AU163" s="161" t="s">
        <v>86</v>
      </c>
      <c r="AY163" s="18" t="s">
        <v>157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8" t="s">
        <v>33</v>
      </c>
      <c r="BK163" s="162">
        <f>ROUND(I163*H163,2)</f>
        <v>0</v>
      </c>
      <c r="BL163" s="18" t="s">
        <v>164</v>
      </c>
      <c r="BM163" s="161" t="s">
        <v>665</v>
      </c>
    </row>
    <row r="164" spans="1:47" s="2" customFormat="1" ht="12">
      <c r="A164" s="33"/>
      <c r="B164" s="34"/>
      <c r="C164" s="33"/>
      <c r="D164" s="199" t="s">
        <v>638</v>
      </c>
      <c r="E164" s="33"/>
      <c r="F164" s="200" t="s">
        <v>666</v>
      </c>
      <c r="G164" s="33"/>
      <c r="H164" s="33"/>
      <c r="I164" s="201"/>
      <c r="J164" s="33"/>
      <c r="K164" s="33"/>
      <c r="L164" s="34"/>
      <c r="M164" s="202"/>
      <c r="N164" s="203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638</v>
      </c>
      <c r="AU164" s="18" t="s">
        <v>86</v>
      </c>
    </row>
    <row r="165" spans="2:51" s="14" customFormat="1" ht="12">
      <c r="B165" s="186"/>
      <c r="D165" s="179" t="s">
        <v>245</v>
      </c>
      <c r="E165" s="187" t="s">
        <v>1</v>
      </c>
      <c r="F165" s="188" t="s">
        <v>180</v>
      </c>
      <c r="H165" s="189">
        <v>5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245</v>
      </c>
      <c r="AU165" s="187" t="s">
        <v>86</v>
      </c>
      <c r="AV165" s="14" t="s">
        <v>86</v>
      </c>
      <c r="AW165" s="14" t="s">
        <v>31</v>
      </c>
      <c r="AX165" s="14" t="s">
        <v>33</v>
      </c>
      <c r="AY165" s="187" t="s">
        <v>157</v>
      </c>
    </row>
    <row r="166" spans="1:65" s="2" customFormat="1" ht="16.5" customHeight="1">
      <c r="A166" s="33"/>
      <c r="B166" s="149"/>
      <c r="C166" s="150" t="s">
        <v>187</v>
      </c>
      <c r="D166" s="150" t="s">
        <v>160</v>
      </c>
      <c r="E166" s="151" t="s">
        <v>667</v>
      </c>
      <c r="F166" s="152" t="s">
        <v>668</v>
      </c>
      <c r="G166" s="153" t="s">
        <v>178</v>
      </c>
      <c r="H166" s="154">
        <v>5</v>
      </c>
      <c r="I166" s="155"/>
      <c r="J166" s="156">
        <f>ROUND(I166*H166,2)</f>
        <v>0</v>
      </c>
      <c r="K166" s="152" t="s">
        <v>636</v>
      </c>
      <c r="L166" s="34"/>
      <c r="M166" s="157" t="s">
        <v>1</v>
      </c>
      <c r="N166" s="158" t="s">
        <v>43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164</v>
      </c>
      <c r="AT166" s="161" t="s">
        <v>160</v>
      </c>
      <c r="AU166" s="161" t="s">
        <v>86</v>
      </c>
      <c r="AY166" s="18" t="s">
        <v>157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8" t="s">
        <v>33</v>
      </c>
      <c r="BK166" s="162">
        <f>ROUND(I166*H166,2)</f>
        <v>0</v>
      </c>
      <c r="BL166" s="18" t="s">
        <v>164</v>
      </c>
      <c r="BM166" s="161" t="s">
        <v>669</v>
      </c>
    </row>
    <row r="167" spans="1:47" s="2" customFormat="1" ht="12">
      <c r="A167" s="33"/>
      <c r="B167" s="34"/>
      <c r="C167" s="33"/>
      <c r="D167" s="199" t="s">
        <v>638</v>
      </c>
      <c r="E167" s="33"/>
      <c r="F167" s="200" t="s">
        <v>670</v>
      </c>
      <c r="G167" s="33"/>
      <c r="H167" s="33"/>
      <c r="I167" s="201"/>
      <c r="J167" s="33"/>
      <c r="K167" s="33"/>
      <c r="L167" s="34"/>
      <c r="M167" s="202"/>
      <c r="N167" s="203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638</v>
      </c>
      <c r="AU167" s="18" t="s">
        <v>86</v>
      </c>
    </row>
    <row r="168" spans="2:51" s="14" customFormat="1" ht="12">
      <c r="B168" s="186"/>
      <c r="D168" s="179" t="s">
        <v>245</v>
      </c>
      <c r="E168" s="187" t="s">
        <v>1</v>
      </c>
      <c r="F168" s="188" t="s">
        <v>180</v>
      </c>
      <c r="H168" s="189">
        <v>5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245</v>
      </c>
      <c r="AU168" s="187" t="s">
        <v>86</v>
      </c>
      <c r="AV168" s="14" t="s">
        <v>86</v>
      </c>
      <c r="AW168" s="14" t="s">
        <v>31</v>
      </c>
      <c r="AX168" s="14" t="s">
        <v>33</v>
      </c>
      <c r="AY168" s="187" t="s">
        <v>157</v>
      </c>
    </row>
    <row r="169" spans="1:65" s="2" customFormat="1" ht="16.5" customHeight="1">
      <c r="A169" s="33"/>
      <c r="B169" s="149"/>
      <c r="C169" s="150" t="s">
        <v>158</v>
      </c>
      <c r="D169" s="150" t="s">
        <v>160</v>
      </c>
      <c r="E169" s="151" t="s">
        <v>671</v>
      </c>
      <c r="F169" s="152" t="s">
        <v>672</v>
      </c>
      <c r="G169" s="153" t="s">
        <v>178</v>
      </c>
      <c r="H169" s="154">
        <v>1</v>
      </c>
      <c r="I169" s="155"/>
      <c r="J169" s="156">
        <f>ROUND(I169*H169,2)</f>
        <v>0</v>
      </c>
      <c r="K169" s="152" t="s">
        <v>636</v>
      </c>
      <c r="L169" s="34"/>
      <c r="M169" s="157" t="s">
        <v>1</v>
      </c>
      <c r="N169" s="158" t="s">
        <v>43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164</v>
      </c>
      <c r="AT169" s="161" t="s">
        <v>160</v>
      </c>
      <c r="AU169" s="161" t="s">
        <v>86</v>
      </c>
      <c r="AY169" s="18" t="s">
        <v>157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33</v>
      </c>
      <c r="BK169" s="162">
        <f>ROUND(I169*H169,2)</f>
        <v>0</v>
      </c>
      <c r="BL169" s="18" t="s">
        <v>164</v>
      </c>
      <c r="BM169" s="161" t="s">
        <v>673</v>
      </c>
    </row>
    <row r="170" spans="1:47" s="2" customFormat="1" ht="12">
      <c r="A170" s="33"/>
      <c r="B170" s="34"/>
      <c r="C170" s="33"/>
      <c r="D170" s="199" t="s">
        <v>638</v>
      </c>
      <c r="E170" s="33"/>
      <c r="F170" s="200" t="s">
        <v>674</v>
      </c>
      <c r="G170" s="33"/>
      <c r="H170" s="33"/>
      <c r="I170" s="201"/>
      <c r="J170" s="33"/>
      <c r="K170" s="33"/>
      <c r="L170" s="34"/>
      <c r="M170" s="202"/>
      <c r="N170" s="20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638</v>
      </c>
      <c r="AU170" s="18" t="s">
        <v>86</v>
      </c>
    </row>
    <row r="171" spans="2:51" s="14" customFormat="1" ht="12">
      <c r="B171" s="186"/>
      <c r="D171" s="179" t="s">
        <v>245</v>
      </c>
      <c r="E171" s="187" t="s">
        <v>1</v>
      </c>
      <c r="F171" s="188" t="s">
        <v>33</v>
      </c>
      <c r="H171" s="189">
        <v>1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245</v>
      </c>
      <c r="AU171" s="187" t="s">
        <v>86</v>
      </c>
      <c r="AV171" s="14" t="s">
        <v>86</v>
      </c>
      <c r="AW171" s="14" t="s">
        <v>31</v>
      </c>
      <c r="AX171" s="14" t="s">
        <v>33</v>
      </c>
      <c r="AY171" s="187" t="s">
        <v>157</v>
      </c>
    </row>
    <row r="172" spans="1:65" s="2" customFormat="1" ht="16.5" customHeight="1">
      <c r="A172" s="33"/>
      <c r="B172" s="149"/>
      <c r="C172" s="150" t="s">
        <v>193</v>
      </c>
      <c r="D172" s="150" t="s">
        <v>160</v>
      </c>
      <c r="E172" s="151" t="s">
        <v>675</v>
      </c>
      <c r="F172" s="152" t="s">
        <v>676</v>
      </c>
      <c r="G172" s="153" t="s">
        <v>178</v>
      </c>
      <c r="H172" s="154">
        <v>1</v>
      </c>
      <c r="I172" s="155"/>
      <c r="J172" s="156">
        <f>ROUND(I172*H172,2)</f>
        <v>0</v>
      </c>
      <c r="K172" s="152" t="s">
        <v>636</v>
      </c>
      <c r="L172" s="34"/>
      <c r="M172" s="157" t="s">
        <v>1</v>
      </c>
      <c r="N172" s="158" t="s">
        <v>43</v>
      </c>
      <c r="O172" s="59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164</v>
      </c>
      <c r="AT172" s="161" t="s">
        <v>160</v>
      </c>
      <c r="AU172" s="161" t="s">
        <v>86</v>
      </c>
      <c r="AY172" s="18" t="s">
        <v>157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8" t="s">
        <v>33</v>
      </c>
      <c r="BK172" s="162">
        <f>ROUND(I172*H172,2)</f>
        <v>0</v>
      </c>
      <c r="BL172" s="18" t="s">
        <v>164</v>
      </c>
      <c r="BM172" s="161" t="s">
        <v>677</v>
      </c>
    </row>
    <row r="173" spans="1:47" s="2" customFormat="1" ht="12">
      <c r="A173" s="33"/>
      <c r="B173" s="34"/>
      <c r="C173" s="33"/>
      <c r="D173" s="199" t="s">
        <v>638</v>
      </c>
      <c r="E173" s="33"/>
      <c r="F173" s="200" t="s">
        <v>678</v>
      </c>
      <c r="G173" s="33"/>
      <c r="H173" s="33"/>
      <c r="I173" s="201"/>
      <c r="J173" s="33"/>
      <c r="K173" s="33"/>
      <c r="L173" s="34"/>
      <c r="M173" s="202"/>
      <c r="N173" s="203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638</v>
      </c>
      <c r="AU173" s="18" t="s">
        <v>86</v>
      </c>
    </row>
    <row r="174" spans="2:51" s="14" customFormat="1" ht="12">
      <c r="B174" s="186"/>
      <c r="D174" s="179" t="s">
        <v>245</v>
      </c>
      <c r="E174" s="187" t="s">
        <v>1</v>
      </c>
      <c r="F174" s="188" t="s">
        <v>33</v>
      </c>
      <c r="H174" s="189">
        <v>1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245</v>
      </c>
      <c r="AU174" s="187" t="s">
        <v>86</v>
      </c>
      <c r="AV174" s="14" t="s">
        <v>86</v>
      </c>
      <c r="AW174" s="14" t="s">
        <v>31</v>
      </c>
      <c r="AX174" s="14" t="s">
        <v>33</v>
      </c>
      <c r="AY174" s="187" t="s">
        <v>157</v>
      </c>
    </row>
    <row r="175" spans="1:65" s="2" customFormat="1" ht="16.5" customHeight="1">
      <c r="A175" s="33"/>
      <c r="B175" s="149"/>
      <c r="C175" s="150" t="s">
        <v>184</v>
      </c>
      <c r="D175" s="150" t="s">
        <v>160</v>
      </c>
      <c r="E175" s="151" t="s">
        <v>679</v>
      </c>
      <c r="F175" s="152" t="s">
        <v>680</v>
      </c>
      <c r="G175" s="153" t="s">
        <v>178</v>
      </c>
      <c r="H175" s="154">
        <v>1</v>
      </c>
      <c r="I175" s="155"/>
      <c r="J175" s="156">
        <f>ROUND(I175*H175,2)</f>
        <v>0</v>
      </c>
      <c r="K175" s="152" t="s">
        <v>636</v>
      </c>
      <c r="L175" s="34"/>
      <c r="M175" s="157" t="s">
        <v>1</v>
      </c>
      <c r="N175" s="158" t="s">
        <v>43</v>
      </c>
      <c r="O175" s="59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164</v>
      </c>
      <c r="AT175" s="161" t="s">
        <v>160</v>
      </c>
      <c r="AU175" s="161" t="s">
        <v>86</v>
      </c>
      <c r="AY175" s="18" t="s">
        <v>157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8" t="s">
        <v>33</v>
      </c>
      <c r="BK175" s="162">
        <f>ROUND(I175*H175,2)</f>
        <v>0</v>
      </c>
      <c r="BL175" s="18" t="s">
        <v>164</v>
      </c>
      <c r="BM175" s="161" t="s">
        <v>681</v>
      </c>
    </row>
    <row r="176" spans="1:47" s="2" customFormat="1" ht="12">
      <c r="A176" s="33"/>
      <c r="B176" s="34"/>
      <c r="C176" s="33"/>
      <c r="D176" s="199" t="s">
        <v>638</v>
      </c>
      <c r="E176" s="33"/>
      <c r="F176" s="200" t="s">
        <v>682</v>
      </c>
      <c r="G176" s="33"/>
      <c r="H176" s="33"/>
      <c r="I176" s="201"/>
      <c r="J176" s="33"/>
      <c r="K176" s="33"/>
      <c r="L176" s="34"/>
      <c r="M176" s="202"/>
      <c r="N176" s="203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638</v>
      </c>
      <c r="AU176" s="18" t="s">
        <v>86</v>
      </c>
    </row>
    <row r="177" spans="2:51" s="14" customFormat="1" ht="12">
      <c r="B177" s="186"/>
      <c r="D177" s="179" t="s">
        <v>245</v>
      </c>
      <c r="E177" s="187" t="s">
        <v>1</v>
      </c>
      <c r="F177" s="188" t="s">
        <v>33</v>
      </c>
      <c r="H177" s="189">
        <v>1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245</v>
      </c>
      <c r="AU177" s="187" t="s">
        <v>86</v>
      </c>
      <c r="AV177" s="14" t="s">
        <v>86</v>
      </c>
      <c r="AW177" s="14" t="s">
        <v>31</v>
      </c>
      <c r="AX177" s="14" t="s">
        <v>33</v>
      </c>
      <c r="AY177" s="187" t="s">
        <v>157</v>
      </c>
    </row>
    <row r="178" spans="1:65" s="2" customFormat="1" ht="21.75" customHeight="1">
      <c r="A178" s="33"/>
      <c r="B178" s="149"/>
      <c r="C178" s="150" t="s">
        <v>200</v>
      </c>
      <c r="D178" s="150" t="s">
        <v>160</v>
      </c>
      <c r="E178" s="151" t="s">
        <v>683</v>
      </c>
      <c r="F178" s="152" t="s">
        <v>684</v>
      </c>
      <c r="G178" s="153" t="s">
        <v>178</v>
      </c>
      <c r="H178" s="154">
        <v>50</v>
      </c>
      <c r="I178" s="155"/>
      <c r="J178" s="156">
        <f>ROUND(I178*H178,2)</f>
        <v>0</v>
      </c>
      <c r="K178" s="152" t="s">
        <v>636</v>
      </c>
      <c r="L178" s="34"/>
      <c r="M178" s="157" t="s">
        <v>1</v>
      </c>
      <c r="N178" s="158" t="s">
        <v>43</v>
      </c>
      <c r="O178" s="59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1" t="s">
        <v>164</v>
      </c>
      <c r="AT178" s="161" t="s">
        <v>160</v>
      </c>
      <c r="AU178" s="161" t="s">
        <v>86</v>
      </c>
      <c r="AY178" s="18" t="s">
        <v>157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8" t="s">
        <v>33</v>
      </c>
      <c r="BK178" s="162">
        <f>ROUND(I178*H178,2)</f>
        <v>0</v>
      </c>
      <c r="BL178" s="18" t="s">
        <v>164</v>
      </c>
      <c r="BM178" s="161" t="s">
        <v>686</v>
      </c>
    </row>
    <row r="179" spans="1:47" s="2" customFormat="1" ht="12">
      <c r="A179" s="33"/>
      <c r="B179" s="34"/>
      <c r="C179" s="33"/>
      <c r="D179" s="199" t="s">
        <v>638</v>
      </c>
      <c r="E179" s="33"/>
      <c r="F179" s="200" t="s">
        <v>687</v>
      </c>
      <c r="G179" s="33"/>
      <c r="H179" s="33"/>
      <c r="I179" s="201"/>
      <c r="J179" s="33"/>
      <c r="K179" s="33"/>
      <c r="L179" s="34"/>
      <c r="M179" s="202"/>
      <c r="N179" s="203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638</v>
      </c>
      <c r="AU179" s="18" t="s">
        <v>86</v>
      </c>
    </row>
    <row r="180" spans="2:51" s="14" customFormat="1" ht="12">
      <c r="B180" s="186"/>
      <c r="D180" s="179" t="s">
        <v>245</v>
      </c>
      <c r="E180" s="187" t="s">
        <v>1</v>
      </c>
      <c r="F180" s="188" t="s">
        <v>688</v>
      </c>
      <c r="H180" s="189">
        <v>50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245</v>
      </c>
      <c r="AU180" s="187" t="s">
        <v>86</v>
      </c>
      <c r="AV180" s="14" t="s">
        <v>86</v>
      </c>
      <c r="AW180" s="14" t="s">
        <v>31</v>
      </c>
      <c r="AX180" s="14" t="s">
        <v>78</v>
      </c>
      <c r="AY180" s="187" t="s">
        <v>157</v>
      </c>
    </row>
    <row r="181" spans="2:51" s="15" customFormat="1" ht="12">
      <c r="B181" s="204"/>
      <c r="D181" s="179" t="s">
        <v>245</v>
      </c>
      <c r="E181" s="205" t="s">
        <v>1</v>
      </c>
      <c r="F181" s="206" t="s">
        <v>645</v>
      </c>
      <c r="H181" s="207">
        <v>50</v>
      </c>
      <c r="I181" s="208"/>
      <c r="L181" s="204"/>
      <c r="M181" s="209"/>
      <c r="N181" s="210"/>
      <c r="O181" s="210"/>
      <c r="P181" s="210"/>
      <c r="Q181" s="210"/>
      <c r="R181" s="210"/>
      <c r="S181" s="210"/>
      <c r="T181" s="211"/>
      <c r="AT181" s="205" t="s">
        <v>245</v>
      </c>
      <c r="AU181" s="205" t="s">
        <v>86</v>
      </c>
      <c r="AV181" s="15" t="s">
        <v>164</v>
      </c>
      <c r="AW181" s="15" t="s">
        <v>31</v>
      </c>
      <c r="AX181" s="15" t="s">
        <v>33</v>
      </c>
      <c r="AY181" s="205" t="s">
        <v>157</v>
      </c>
    </row>
    <row r="182" spans="1:65" s="2" customFormat="1" ht="21.75" customHeight="1">
      <c r="A182" s="33"/>
      <c r="B182" s="149"/>
      <c r="C182" s="150" t="s">
        <v>9</v>
      </c>
      <c r="D182" s="150" t="s">
        <v>160</v>
      </c>
      <c r="E182" s="151" t="s">
        <v>689</v>
      </c>
      <c r="F182" s="152" t="s">
        <v>690</v>
      </c>
      <c r="G182" s="153" t="s">
        <v>178</v>
      </c>
      <c r="H182" s="154">
        <v>50</v>
      </c>
      <c r="I182" s="155"/>
      <c r="J182" s="156">
        <f>ROUND(I182*H182,2)</f>
        <v>0</v>
      </c>
      <c r="K182" s="152" t="s">
        <v>685</v>
      </c>
      <c r="L182" s="34"/>
      <c r="M182" s="157" t="s">
        <v>1</v>
      </c>
      <c r="N182" s="158" t="s">
        <v>43</v>
      </c>
      <c r="O182" s="59"/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1" t="s">
        <v>164</v>
      </c>
      <c r="AT182" s="161" t="s">
        <v>160</v>
      </c>
      <c r="AU182" s="161" t="s">
        <v>86</v>
      </c>
      <c r="AY182" s="18" t="s">
        <v>157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8" t="s">
        <v>33</v>
      </c>
      <c r="BK182" s="162">
        <f>ROUND(I182*H182,2)</f>
        <v>0</v>
      </c>
      <c r="BL182" s="18" t="s">
        <v>164</v>
      </c>
      <c r="BM182" s="161" t="s">
        <v>691</v>
      </c>
    </row>
    <row r="183" spans="1:47" s="2" customFormat="1" ht="12">
      <c r="A183" s="33"/>
      <c r="B183" s="34"/>
      <c r="C183" s="33"/>
      <c r="D183" s="199" t="s">
        <v>638</v>
      </c>
      <c r="E183" s="33"/>
      <c r="F183" s="200" t="s">
        <v>692</v>
      </c>
      <c r="G183" s="33"/>
      <c r="H183" s="33"/>
      <c r="I183" s="201"/>
      <c r="J183" s="33"/>
      <c r="K183" s="33"/>
      <c r="L183" s="34"/>
      <c r="M183" s="202"/>
      <c r="N183" s="203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638</v>
      </c>
      <c r="AU183" s="18" t="s">
        <v>86</v>
      </c>
    </row>
    <row r="184" spans="2:51" s="14" customFormat="1" ht="12">
      <c r="B184" s="186"/>
      <c r="D184" s="179" t="s">
        <v>245</v>
      </c>
      <c r="E184" s="187" t="s">
        <v>1</v>
      </c>
      <c r="F184" s="188" t="s">
        <v>688</v>
      </c>
      <c r="H184" s="189">
        <v>50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245</v>
      </c>
      <c r="AU184" s="187" t="s">
        <v>86</v>
      </c>
      <c r="AV184" s="14" t="s">
        <v>86</v>
      </c>
      <c r="AW184" s="14" t="s">
        <v>31</v>
      </c>
      <c r="AX184" s="14" t="s">
        <v>78</v>
      </c>
      <c r="AY184" s="187" t="s">
        <v>157</v>
      </c>
    </row>
    <row r="185" spans="2:51" s="15" customFormat="1" ht="12">
      <c r="B185" s="204"/>
      <c r="D185" s="179" t="s">
        <v>245</v>
      </c>
      <c r="E185" s="205" t="s">
        <v>1</v>
      </c>
      <c r="F185" s="206" t="s">
        <v>645</v>
      </c>
      <c r="H185" s="207">
        <v>50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245</v>
      </c>
      <c r="AU185" s="205" t="s">
        <v>86</v>
      </c>
      <c r="AV185" s="15" t="s">
        <v>164</v>
      </c>
      <c r="AW185" s="15" t="s">
        <v>31</v>
      </c>
      <c r="AX185" s="15" t="s">
        <v>33</v>
      </c>
      <c r="AY185" s="205" t="s">
        <v>157</v>
      </c>
    </row>
    <row r="186" spans="1:65" s="2" customFormat="1" ht="16.5" customHeight="1">
      <c r="A186" s="33"/>
      <c r="B186" s="149"/>
      <c r="C186" s="150" t="s">
        <v>207</v>
      </c>
      <c r="D186" s="150" t="s">
        <v>160</v>
      </c>
      <c r="E186" s="151" t="s">
        <v>693</v>
      </c>
      <c r="F186" s="152" t="s">
        <v>694</v>
      </c>
      <c r="G186" s="153" t="s">
        <v>178</v>
      </c>
      <c r="H186" s="154">
        <v>50</v>
      </c>
      <c r="I186" s="155"/>
      <c r="J186" s="156">
        <f>ROUND(I186*H186,2)</f>
        <v>0</v>
      </c>
      <c r="K186" s="152" t="s">
        <v>636</v>
      </c>
      <c r="L186" s="34"/>
      <c r="M186" s="157" t="s">
        <v>1</v>
      </c>
      <c r="N186" s="158" t="s">
        <v>43</v>
      </c>
      <c r="O186" s="59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1" t="s">
        <v>164</v>
      </c>
      <c r="AT186" s="161" t="s">
        <v>160</v>
      </c>
      <c r="AU186" s="161" t="s">
        <v>86</v>
      </c>
      <c r="AY186" s="18" t="s">
        <v>157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8" t="s">
        <v>33</v>
      </c>
      <c r="BK186" s="162">
        <f>ROUND(I186*H186,2)</f>
        <v>0</v>
      </c>
      <c r="BL186" s="18" t="s">
        <v>164</v>
      </c>
      <c r="BM186" s="161" t="s">
        <v>695</v>
      </c>
    </row>
    <row r="187" spans="1:47" s="2" customFormat="1" ht="12">
      <c r="A187" s="33"/>
      <c r="B187" s="34"/>
      <c r="C187" s="33"/>
      <c r="D187" s="199" t="s">
        <v>638</v>
      </c>
      <c r="E187" s="33"/>
      <c r="F187" s="200" t="s">
        <v>696</v>
      </c>
      <c r="G187" s="33"/>
      <c r="H187" s="33"/>
      <c r="I187" s="201"/>
      <c r="J187" s="33"/>
      <c r="K187" s="33"/>
      <c r="L187" s="34"/>
      <c r="M187" s="202"/>
      <c r="N187" s="203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638</v>
      </c>
      <c r="AU187" s="18" t="s">
        <v>86</v>
      </c>
    </row>
    <row r="188" spans="2:51" s="14" customFormat="1" ht="12">
      <c r="B188" s="186"/>
      <c r="D188" s="179" t="s">
        <v>245</v>
      </c>
      <c r="E188" s="187" t="s">
        <v>1</v>
      </c>
      <c r="F188" s="188" t="s">
        <v>688</v>
      </c>
      <c r="H188" s="189">
        <v>50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245</v>
      </c>
      <c r="AU188" s="187" t="s">
        <v>86</v>
      </c>
      <c r="AV188" s="14" t="s">
        <v>86</v>
      </c>
      <c r="AW188" s="14" t="s">
        <v>31</v>
      </c>
      <c r="AX188" s="14" t="s">
        <v>78</v>
      </c>
      <c r="AY188" s="187" t="s">
        <v>157</v>
      </c>
    </row>
    <row r="189" spans="2:51" s="15" customFormat="1" ht="12">
      <c r="B189" s="204"/>
      <c r="D189" s="179" t="s">
        <v>245</v>
      </c>
      <c r="E189" s="205" t="s">
        <v>1</v>
      </c>
      <c r="F189" s="206" t="s">
        <v>645</v>
      </c>
      <c r="H189" s="207">
        <v>50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245</v>
      </c>
      <c r="AU189" s="205" t="s">
        <v>86</v>
      </c>
      <c r="AV189" s="15" t="s">
        <v>164</v>
      </c>
      <c r="AW189" s="15" t="s">
        <v>31</v>
      </c>
      <c r="AX189" s="15" t="s">
        <v>33</v>
      </c>
      <c r="AY189" s="205" t="s">
        <v>157</v>
      </c>
    </row>
    <row r="190" spans="1:65" s="2" customFormat="1" ht="21.75" customHeight="1">
      <c r="A190" s="33"/>
      <c r="B190" s="149"/>
      <c r="C190" s="150" t="s">
        <v>190</v>
      </c>
      <c r="D190" s="150" t="s">
        <v>160</v>
      </c>
      <c r="E190" s="151" t="s">
        <v>697</v>
      </c>
      <c r="F190" s="152" t="s">
        <v>698</v>
      </c>
      <c r="G190" s="153" t="s">
        <v>178</v>
      </c>
      <c r="H190" s="154">
        <v>10</v>
      </c>
      <c r="I190" s="155"/>
      <c r="J190" s="156">
        <f>ROUND(I190*H190,2)</f>
        <v>0</v>
      </c>
      <c r="K190" s="152" t="s">
        <v>636</v>
      </c>
      <c r="L190" s="34"/>
      <c r="M190" s="157" t="s">
        <v>1</v>
      </c>
      <c r="N190" s="158" t="s">
        <v>43</v>
      </c>
      <c r="O190" s="59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1" t="s">
        <v>164</v>
      </c>
      <c r="AT190" s="161" t="s">
        <v>160</v>
      </c>
      <c r="AU190" s="161" t="s">
        <v>86</v>
      </c>
      <c r="AY190" s="18" t="s">
        <v>157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8" t="s">
        <v>33</v>
      </c>
      <c r="BK190" s="162">
        <f>ROUND(I190*H190,2)</f>
        <v>0</v>
      </c>
      <c r="BL190" s="18" t="s">
        <v>164</v>
      </c>
      <c r="BM190" s="161" t="s">
        <v>699</v>
      </c>
    </row>
    <row r="191" spans="1:47" s="2" customFormat="1" ht="12">
      <c r="A191" s="33"/>
      <c r="B191" s="34"/>
      <c r="C191" s="33"/>
      <c r="D191" s="199" t="s">
        <v>638</v>
      </c>
      <c r="E191" s="33"/>
      <c r="F191" s="200" t="s">
        <v>700</v>
      </c>
      <c r="G191" s="33"/>
      <c r="H191" s="33"/>
      <c r="I191" s="201"/>
      <c r="J191" s="33"/>
      <c r="K191" s="33"/>
      <c r="L191" s="34"/>
      <c r="M191" s="202"/>
      <c r="N191" s="20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638</v>
      </c>
      <c r="AU191" s="18" t="s">
        <v>86</v>
      </c>
    </row>
    <row r="192" spans="2:51" s="14" customFormat="1" ht="12">
      <c r="B192" s="186"/>
      <c r="D192" s="179" t="s">
        <v>245</v>
      </c>
      <c r="E192" s="187" t="s">
        <v>1</v>
      </c>
      <c r="F192" s="188" t="s">
        <v>701</v>
      </c>
      <c r="H192" s="189">
        <v>10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245</v>
      </c>
      <c r="AU192" s="187" t="s">
        <v>86</v>
      </c>
      <c r="AV192" s="14" t="s">
        <v>86</v>
      </c>
      <c r="AW192" s="14" t="s">
        <v>31</v>
      </c>
      <c r="AX192" s="14" t="s">
        <v>78</v>
      </c>
      <c r="AY192" s="187" t="s">
        <v>157</v>
      </c>
    </row>
    <row r="193" spans="2:51" s="15" customFormat="1" ht="12">
      <c r="B193" s="204"/>
      <c r="D193" s="179" t="s">
        <v>245</v>
      </c>
      <c r="E193" s="205" t="s">
        <v>1</v>
      </c>
      <c r="F193" s="206" t="s">
        <v>645</v>
      </c>
      <c r="H193" s="207">
        <v>10</v>
      </c>
      <c r="I193" s="208"/>
      <c r="L193" s="204"/>
      <c r="M193" s="209"/>
      <c r="N193" s="210"/>
      <c r="O193" s="210"/>
      <c r="P193" s="210"/>
      <c r="Q193" s="210"/>
      <c r="R193" s="210"/>
      <c r="S193" s="210"/>
      <c r="T193" s="211"/>
      <c r="AT193" s="205" t="s">
        <v>245</v>
      </c>
      <c r="AU193" s="205" t="s">
        <v>86</v>
      </c>
      <c r="AV193" s="15" t="s">
        <v>164</v>
      </c>
      <c r="AW193" s="15" t="s">
        <v>31</v>
      </c>
      <c r="AX193" s="15" t="s">
        <v>33</v>
      </c>
      <c r="AY193" s="205" t="s">
        <v>157</v>
      </c>
    </row>
    <row r="194" spans="1:65" s="2" customFormat="1" ht="21.75" customHeight="1">
      <c r="A194" s="33"/>
      <c r="B194" s="149"/>
      <c r="C194" s="150" t="s">
        <v>217</v>
      </c>
      <c r="D194" s="150" t="s">
        <v>160</v>
      </c>
      <c r="E194" s="151" t="s">
        <v>702</v>
      </c>
      <c r="F194" s="152" t="s">
        <v>703</v>
      </c>
      <c r="G194" s="153" t="s">
        <v>178</v>
      </c>
      <c r="H194" s="154">
        <v>10</v>
      </c>
      <c r="I194" s="155"/>
      <c r="J194" s="156">
        <f>ROUND(I194*H194,2)</f>
        <v>0</v>
      </c>
      <c r="K194" s="152" t="s">
        <v>636</v>
      </c>
      <c r="L194" s="34"/>
      <c r="M194" s="157" t="s">
        <v>1</v>
      </c>
      <c r="N194" s="158" t="s">
        <v>43</v>
      </c>
      <c r="O194" s="59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1" t="s">
        <v>164</v>
      </c>
      <c r="AT194" s="161" t="s">
        <v>160</v>
      </c>
      <c r="AU194" s="161" t="s">
        <v>86</v>
      </c>
      <c r="AY194" s="18" t="s">
        <v>157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8" t="s">
        <v>33</v>
      </c>
      <c r="BK194" s="162">
        <f>ROUND(I194*H194,2)</f>
        <v>0</v>
      </c>
      <c r="BL194" s="18" t="s">
        <v>164</v>
      </c>
      <c r="BM194" s="161" t="s">
        <v>704</v>
      </c>
    </row>
    <row r="195" spans="1:47" s="2" customFormat="1" ht="12">
      <c r="A195" s="33"/>
      <c r="B195" s="34"/>
      <c r="C195" s="33"/>
      <c r="D195" s="199" t="s">
        <v>638</v>
      </c>
      <c r="E195" s="33"/>
      <c r="F195" s="200" t="s">
        <v>705</v>
      </c>
      <c r="G195" s="33"/>
      <c r="H195" s="33"/>
      <c r="I195" s="201"/>
      <c r="J195" s="33"/>
      <c r="K195" s="33"/>
      <c r="L195" s="34"/>
      <c r="M195" s="202"/>
      <c r="N195" s="203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638</v>
      </c>
      <c r="AU195" s="18" t="s">
        <v>86</v>
      </c>
    </row>
    <row r="196" spans="2:51" s="14" customFormat="1" ht="12">
      <c r="B196" s="186"/>
      <c r="D196" s="179" t="s">
        <v>245</v>
      </c>
      <c r="E196" s="187" t="s">
        <v>1</v>
      </c>
      <c r="F196" s="188" t="s">
        <v>701</v>
      </c>
      <c r="H196" s="189">
        <v>10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245</v>
      </c>
      <c r="AU196" s="187" t="s">
        <v>86</v>
      </c>
      <c r="AV196" s="14" t="s">
        <v>86</v>
      </c>
      <c r="AW196" s="14" t="s">
        <v>31</v>
      </c>
      <c r="AX196" s="14" t="s">
        <v>78</v>
      </c>
      <c r="AY196" s="187" t="s">
        <v>157</v>
      </c>
    </row>
    <row r="197" spans="2:51" s="15" customFormat="1" ht="12">
      <c r="B197" s="204"/>
      <c r="D197" s="179" t="s">
        <v>245</v>
      </c>
      <c r="E197" s="205" t="s">
        <v>1</v>
      </c>
      <c r="F197" s="206" t="s">
        <v>645</v>
      </c>
      <c r="H197" s="207">
        <v>10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245</v>
      </c>
      <c r="AU197" s="205" t="s">
        <v>86</v>
      </c>
      <c r="AV197" s="15" t="s">
        <v>164</v>
      </c>
      <c r="AW197" s="15" t="s">
        <v>31</v>
      </c>
      <c r="AX197" s="15" t="s">
        <v>33</v>
      </c>
      <c r="AY197" s="205" t="s">
        <v>157</v>
      </c>
    </row>
    <row r="198" spans="1:65" s="2" customFormat="1" ht="16.5" customHeight="1">
      <c r="A198" s="33"/>
      <c r="B198" s="149"/>
      <c r="C198" s="150" t="s">
        <v>169</v>
      </c>
      <c r="D198" s="150" t="s">
        <v>160</v>
      </c>
      <c r="E198" s="151" t="s">
        <v>706</v>
      </c>
      <c r="F198" s="152" t="s">
        <v>707</v>
      </c>
      <c r="G198" s="153" t="s">
        <v>178</v>
      </c>
      <c r="H198" s="154">
        <v>10</v>
      </c>
      <c r="I198" s="155"/>
      <c r="J198" s="156">
        <f>ROUND(I198*H198,2)</f>
        <v>0</v>
      </c>
      <c r="K198" s="152" t="s">
        <v>636</v>
      </c>
      <c r="L198" s="34"/>
      <c r="M198" s="157" t="s">
        <v>1</v>
      </c>
      <c r="N198" s="158" t="s">
        <v>43</v>
      </c>
      <c r="O198" s="59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164</v>
      </c>
      <c r="AT198" s="161" t="s">
        <v>160</v>
      </c>
      <c r="AU198" s="161" t="s">
        <v>86</v>
      </c>
      <c r="AY198" s="18" t="s">
        <v>157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33</v>
      </c>
      <c r="BK198" s="162">
        <f>ROUND(I198*H198,2)</f>
        <v>0</v>
      </c>
      <c r="BL198" s="18" t="s">
        <v>164</v>
      </c>
      <c r="BM198" s="161" t="s">
        <v>708</v>
      </c>
    </row>
    <row r="199" spans="1:47" s="2" customFormat="1" ht="12">
      <c r="A199" s="33"/>
      <c r="B199" s="34"/>
      <c r="C199" s="33"/>
      <c r="D199" s="199" t="s">
        <v>638</v>
      </c>
      <c r="E199" s="33"/>
      <c r="F199" s="200" t="s">
        <v>709</v>
      </c>
      <c r="G199" s="33"/>
      <c r="H199" s="33"/>
      <c r="I199" s="201"/>
      <c r="J199" s="33"/>
      <c r="K199" s="33"/>
      <c r="L199" s="34"/>
      <c r="M199" s="202"/>
      <c r="N199" s="203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638</v>
      </c>
      <c r="AU199" s="18" t="s">
        <v>86</v>
      </c>
    </row>
    <row r="200" spans="2:51" s="14" customFormat="1" ht="12">
      <c r="B200" s="186"/>
      <c r="D200" s="179" t="s">
        <v>245</v>
      </c>
      <c r="E200" s="187" t="s">
        <v>1</v>
      </c>
      <c r="F200" s="188" t="s">
        <v>701</v>
      </c>
      <c r="H200" s="189">
        <v>10</v>
      </c>
      <c r="I200" s="190"/>
      <c r="L200" s="186"/>
      <c r="M200" s="191"/>
      <c r="N200" s="192"/>
      <c r="O200" s="192"/>
      <c r="P200" s="192"/>
      <c r="Q200" s="192"/>
      <c r="R200" s="192"/>
      <c r="S200" s="192"/>
      <c r="T200" s="193"/>
      <c r="AT200" s="187" t="s">
        <v>245</v>
      </c>
      <c r="AU200" s="187" t="s">
        <v>86</v>
      </c>
      <c r="AV200" s="14" t="s">
        <v>86</v>
      </c>
      <c r="AW200" s="14" t="s">
        <v>31</v>
      </c>
      <c r="AX200" s="14" t="s">
        <v>78</v>
      </c>
      <c r="AY200" s="187" t="s">
        <v>157</v>
      </c>
    </row>
    <row r="201" spans="2:51" s="15" customFormat="1" ht="12">
      <c r="B201" s="204"/>
      <c r="D201" s="179" t="s">
        <v>245</v>
      </c>
      <c r="E201" s="205" t="s">
        <v>1</v>
      </c>
      <c r="F201" s="206" t="s">
        <v>645</v>
      </c>
      <c r="H201" s="207">
        <v>10</v>
      </c>
      <c r="I201" s="208"/>
      <c r="L201" s="204"/>
      <c r="M201" s="209"/>
      <c r="N201" s="210"/>
      <c r="O201" s="210"/>
      <c r="P201" s="210"/>
      <c r="Q201" s="210"/>
      <c r="R201" s="210"/>
      <c r="S201" s="210"/>
      <c r="T201" s="211"/>
      <c r="AT201" s="205" t="s">
        <v>245</v>
      </c>
      <c r="AU201" s="205" t="s">
        <v>86</v>
      </c>
      <c r="AV201" s="15" t="s">
        <v>164</v>
      </c>
      <c r="AW201" s="15" t="s">
        <v>31</v>
      </c>
      <c r="AX201" s="15" t="s">
        <v>33</v>
      </c>
      <c r="AY201" s="205" t="s">
        <v>157</v>
      </c>
    </row>
    <row r="202" spans="1:65" s="2" customFormat="1" ht="16.5" customHeight="1">
      <c r="A202" s="33"/>
      <c r="B202" s="149"/>
      <c r="C202" s="150" t="s">
        <v>226</v>
      </c>
      <c r="D202" s="150" t="s">
        <v>160</v>
      </c>
      <c r="E202" s="151" t="s">
        <v>710</v>
      </c>
      <c r="F202" s="152" t="s">
        <v>711</v>
      </c>
      <c r="G202" s="153" t="s">
        <v>178</v>
      </c>
      <c r="H202" s="154">
        <v>5</v>
      </c>
      <c r="I202" s="155"/>
      <c r="J202" s="156">
        <f>ROUND(I202*H202,2)</f>
        <v>0</v>
      </c>
      <c r="K202" s="152" t="s">
        <v>1</v>
      </c>
      <c r="L202" s="34"/>
      <c r="M202" s="157" t="s">
        <v>1</v>
      </c>
      <c r="N202" s="158" t="s">
        <v>43</v>
      </c>
      <c r="O202" s="59"/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1" t="s">
        <v>164</v>
      </c>
      <c r="AT202" s="161" t="s">
        <v>160</v>
      </c>
      <c r="AU202" s="161" t="s">
        <v>86</v>
      </c>
      <c r="AY202" s="18" t="s">
        <v>157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8" t="s">
        <v>33</v>
      </c>
      <c r="BK202" s="162">
        <f>ROUND(I202*H202,2)</f>
        <v>0</v>
      </c>
      <c r="BL202" s="18" t="s">
        <v>164</v>
      </c>
      <c r="BM202" s="161" t="s">
        <v>712</v>
      </c>
    </row>
    <row r="203" spans="2:51" s="14" customFormat="1" ht="12">
      <c r="B203" s="186"/>
      <c r="D203" s="179" t="s">
        <v>245</v>
      </c>
      <c r="E203" s="187" t="s">
        <v>1</v>
      </c>
      <c r="F203" s="188" t="s">
        <v>180</v>
      </c>
      <c r="H203" s="189">
        <v>5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245</v>
      </c>
      <c r="AU203" s="187" t="s">
        <v>86</v>
      </c>
      <c r="AV203" s="14" t="s">
        <v>86</v>
      </c>
      <c r="AW203" s="14" t="s">
        <v>31</v>
      </c>
      <c r="AX203" s="14" t="s">
        <v>33</v>
      </c>
      <c r="AY203" s="187" t="s">
        <v>157</v>
      </c>
    </row>
    <row r="204" spans="1:65" s="2" customFormat="1" ht="16.5" customHeight="1">
      <c r="A204" s="33"/>
      <c r="B204" s="149"/>
      <c r="C204" s="150" t="s">
        <v>196</v>
      </c>
      <c r="D204" s="150" t="s">
        <v>160</v>
      </c>
      <c r="E204" s="151" t="s">
        <v>713</v>
      </c>
      <c r="F204" s="152" t="s">
        <v>714</v>
      </c>
      <c r="G204" s="153" t="s">
        <v>178</v>
      </c>
      <c r="H204" s="154">
        <v>1</v>
      </c>
      <c r="I204" s="155"/>
      <c r="J204" s="156">
        <f>ROUND(I204*H204,2)</f>
        <v>0</v>
      </c>
      <c r="K204" s="152" t="s">
        <v>1</v>
      </c>
      <c r="L204" s="34"/>
      <c r="M204" s="157" t="s">
        <v>1</v>
      </c>
      <c r="N204" s="158" t="s">
        <v>43</v>
      </c>
      <c r="O204" s="59"/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1" t="s">
        <v>164</v>
      </c>
      <c r="AT204" s="161" t="s">
        <v>160</v>
      </c>
      <c r="AU204" s="161" t="s">
        <v>86</v>
      </c>
      <c r="AY204" s="18" t="s">
        <v>157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8" t="s">
        <v>33</v>
      </c>
      <c r="BK204" s="162">
        <f>ROUND(I204*H204,2)</f>
        <v>0</v>
      </c>
      <c r="BL204" s="18" t="s">
        <v>164</v>
      </c>
      <c r="BM204" s="161" t="s">
        <v>715</v>
      </c>
    </row>
    <row r="205" spans="2:51" s="14" customFormat="1" ht="12">
      <c r="B205" s="186"/>
      <c r="D205" s="179" t="s">
        <v>245</v>
      </c>
      <c r="E205" s="187" t="s">
        <v>1</v>
      </c>
      <c r="F205" s="188" t="s">
        <v>33</v>
      </c>
      <c r="H205" s="189">
        <v>1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245</v>
      </c>
      <c r="AU205" s="187" t="s">
        <v>86</v>
      </c>
      <c r="AV205" s="14" t="s">
        <v>86</v>
      </c>
      <c r="AW205" s="14" t="s">
        <v>31</v>
      </c>
      <c r="AX205" s="14" t="s">
        <v>33</v>
      </c>
      <c r="AY205" s="187" t="s">
        <v>157</v>
      </c>
    </row>
    <row r="206" spans="1:65" s="2" customFormat="1" ht="16.5" customHeight="1">
      <c r="A206" s="33"/>
      <c r="B206" s="149"/>
      <c r="C206" s="150" t="s">
        <v>276</v>
      </c>
      <c r="D206" s="150" t="s">
        <v>160</v>
      </c>
      <c r="E206" s="151" t="s">
        <v>716</v>
      </c>
      <c r="F206" s="152" t="s">
        <v>717</v>
      </c>
      <c r="G206" s="153" t="s">
        <v>178</v>
      </c>
      <c r="H206" s="154">
        <v>5</v>
      </c>
      <c r="I206" s="155"/>
      <c r="J206" s="156">
        <f>ROUND(I206*H206,2)</f>
        <v>0</v>
      </c>
      <c r="K206" s="152" t="s">
        <v>636</v>
      </c>
      <c r="L206" s="34"/>
      <c r="M206" s="157" t="s">
        <v>1</v>
      </c>
      <c r="N206" s="158" t="s">
        <v>43</v>
      </c>
      <c r="O206" s="59"/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1" t="s">
        <v>164</v>
      </c>
      <c r="AT206" s="161" t="s">
        <v>160</v>
      </c>
      <c r="AU206" s="161" t="s">
        <v>86</v>
      </c>
      <c r="AY206" s="18" t="s">
        <v>157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8" t="s">
        <v>33</v>
      </c>
      <c r="BK206" s="162">
        <f>ROUND(I206*H206,2)</f>
        <v>0</v>
      </c>
      <c r="BL206" s="18" t="s">
        <v>164</v>
      </c>
      <c r="BM206" s="161" t="s">
        <v>718</v>
      </c>
    </row>
    <row r="207" spans="1:47" s="2" customFormat="1" ht="12">
      <c r="A207" s="33"/>
      <c r="B207" s="34"/>
      <c r="C207" s="33"/>
      <c r="D207" s="199" t="s">
        <v>638</v>
      </c>
      <c r="E207" s="33"/>
      <c r="F207" s="200" t="s">
        <v>719</v>
      </c>
      <c r="G207" s="33"/>
      <c r="H207" s="33"/>
      <c r="I207" s="201"/>
      <c r="J207" s="33"/>
      <c r="K207" s="33"/>
      <c r="L207" s="34"/>
      <c r="M207" s="202"/>
      <c r="N207" s="203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638</v>
      </c>
      <c r="AU207" s="18" t="s">
        <v>86</v>
      </c>
    </row>
    <row r="208" spans="2:51" s="14" customFormat="1" ht="12">
      <c r="B208" s="186"/>
      <c r="D208" s="179" t="s">
        <v>245</v>
      </c>
      <c r="E208" s="187" t="s">
        <v>1</v>
      </c>
      <c r="F208" s="188" t="s">
        <v>180</v>
      </c>
      <c r="H208" s="189">
        <v>5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7" t="s">
        <v>245</v>
      </c>
      <c r="AU208" s="187" t="s">
        <v>86</v>
      </c>
      <c r="AV208" s="14" t="s">
        <v>86</v>
      </c>
      <c r="AW208" s="14" t="s">
        <v>31</v>
      </c>
      <c r="AX208" s="14" t="s">
        <v>33</v>
      </c>
      <c r="AY208" s="187" t="s">
        <v>157</v>
      </c>
    </row>
    <row r="209" spans="1:65" s="2" customFormat="1" ht="16.5" customHeight="1">
      <c r="A209" s="33"/>
      <c r="B209" s="149"/>
      <c r="C209" s="150" t="s">
        <v>199</v>
      </c>
      <c r="D209" s="150" t="s">
        <v>160</v>
      </c>
      <c r="E209" s="151" t="s">
        <v>720</v>
      </c>
      <c r="F209" s="152" t="s">
        <v>721</v>
      </c>
      <c r="G209" s="153" t="s">
        <v>178</v>
      </c>
      <c r="H209" s="154">
        <v>1</v>
      </c>
      <c r="I209" s="155"/>
      <c r="J209" s="156">
        <f>ROUND(I209*H209,2)</f>
        <v>0</v>
      </c>
      <c r="K209" s="152" t="s">
        <v>636</v>
      </c>
      <c r="L209" s="34"/>
      <c r="M209" s="157" t="s">
        <v>1</v>
      </c>
      <c r="N209" s="158" t="s">
        <v>43</v>
      </c>
      <c r="O209" s="59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1" t="s">
        <v>164</v>
      </c>
      <c r="AT209" s="161" t="s">
        <v>160</v>
      </c>
      <c r="AU209" s="161" t="s">
        <v>86</v>
      </c>
      <c r="AY209" s="18" t="s">
        <v>157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8" t="s">
        <v>33</v>
      </c>
      <c r="BK209" s="162">
        <f>ROUND(I209*H209,2)</f>
        <v>0</v>
      </c>
      <c r="BL209" s="18" t="s">
        <v>164</v>
      </c>
      <c r="BM209" s="161" t="s">
        <v>722</v>
      </c>
    </row>
    <row r="210" spans="1:47" s="2" customFormat="1" ht="12">
      <c r="A210" s="33"/>
      <c r="B210" s="34"/>
      <c r="C210" s="33"/>
      <c r="D210" s="199" t="s">
        <v>638</v>
      </c>
      <c r="E210" s="33"/>
      <c r="F210" s="200" t="s">
        <v>723</v>
      </c>
      <c r="G210" s="33"/>
      <c r="H210" s="33"/>
      <c r="I210" s="201"/>
      <c r="J210" s="33"/>
      <c r="K210" s="33"/>
      <c r="L210" s="34"/>
      <c r="M210" s="202"/>
      <c r="N210" s="203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638</v>
      </c>
      <c r="AU210" s="18" t="s">
        <v>86</v>
      </c>
    </row>
    <row r="211" spans="2:51" s="14" customFormat="1" ht="12">
      <c r="B211" s="186"/>
      <c r="D211" s="179" t="s">
        <v>245</v>
      </c>
      <c r="E211" s="187" t="s">
        <v>1</v>
      </c>
      <c r="F211" s="188" t="s">
        <v>33</v>
      </c>
      <c r="H211" s="189">
        <v>1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245</v>
      </c>
      <c r="AU211" s="187" t="s">
        <v>86</v>
      </c>
      <c r="AV211" s="14" t="s">
        <v>86</v>
      </c>
      <c r="AW211" s="14" t="s">
        <v>31</v>
      </c>
      <c r="AX211" s="14" t="s">
        <v>33</v>
      </c>
      <c r="AY211" s="187" t="s">
        <v>157</v>
      </c>
    </row>
    <row r="212" spans="1:65" s="2" customFormat="1" ht="16.5" customHeight="1">
      <c r="A212" s="33"/>
      <c r="B212" s="149"/>
      <c r="C212" s="163" t="s">
        <v>7</v>
      </c>
      <c r="D212" s="163" t="s">
        <v>165</v>
      </c>
      <c r="E212" s="164" t="s">
        <v>724</v>
      </c>
      <c r="F212" s="165" t="s">
        <v>725</v>
      </c>
      <c r="G212" s="166" t="s">
        <v>213</v>
      </c>
      <c r="H212" s="167">
        <v>4.976</v>
      </c>
      <c r="I212" s="168"/>
      <c r="J212" s="169">
        <f>ROUND(I212*H212,2)</f>
        <v>0</v>
      </c>
      <c r="K212" s="165" t="s">
        <v>636</v>
      </c>
      <c r="L212" s="170"/>
      <c r="M212" s="171" t="s">
        <v>1</v>
      </c>
      <c r="N212" s="172" t="s">
        <v>43</v>
      </c>
      <c r="O212" s="59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158</v>
      </c>
      <c r="AT212" s="161" t="s">
        <v>165</v>
      </c>
      <c r="AU212" s="161" t="s">
        <v>86</v>
      </c>
      <c r="AY212" s="18" t="s">
        <v>157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33</v>
      </c>
      <c r="BK212" s="162">
        <f>ROUND(I212*H212,2)</f>
        <v>0</v>
      </c>
      <c r="BL212" s="18" t="s">
        <v>164</v>
      </c>
      <c r="BM212" s="161" t="s">
        <v>726</v>
      </c>
    </row>
    <row r="213" spans="2:51" s="14" customFormat="1" ht="12">
      <c r="B213" s="186"/>
      <c r="D213" s="179" t="s">
        <v>245</v>
      </c>
      <c r="E213" s="187" t="s">
        <v>1</v>
      </c>
      <c r="F213" s="188" t="s">
        <v>727</v>
      </c>
      <c r="H213" s="189">
        <v>4.976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7" t="s">
        <v>245</v>
      </c>
      <c r="AU213" s="187" t="s">
        <v>86</v>
      </c>
      <c r="AV213" s="14" t="s">
        <v>86</v>
      </c>
      <c r="AW213" s="14" t="s">
        <v>31</v>
      </c>
      <c r="AX213" s="14" t="s">
        <v>78</v>
      </c>
      <c r="AY213" s="187" t="s">
        <v>157</v>
      </c>
    </row>
    <row r="214" spans="2:51" s="15" customFormat="1" ht="12">
      <c r="B214" s="204"/>
      <c r="D214" s="179" t="s">
        <v>245</v>
      </c>
      <c r="E214" s="205" t="s">
        <v>1</v>
      </c>
      <c r="F214" s="206" t="s">
        <v>645</v>
      </c>
      <c r="H214" s="207">
        <v>4.976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245</v>
      </c>
      <c r="AU214" s="205" t="s">
        <v>86</v>
      </c>
      <c r="AV214" s="15" t="s">
        <v>164</v>
      </c>
      <c r="AW214" s="15" t="s">
        <v>31</v>
      </c>
      <c r="AX214" s="15" t="s">
        <v>33</v>
      </c>
      <c r="AY214" s="205" t="s">
        <v>157</v>
      </c>
    </row>
    <row r="215" spans="1:65" s="2" customFormat="1" ht="16.5" customHeight="1">
      <c r="A215" s="33"/>
      <c r="B215" s="149"/>
      <c r="C215" s="150" t="s">
        <v>203</v>
      </c>
      <c r="D215" s="150" t="s">
        <v>160</v>
      </c>
      <c r="E215" s="151" t="s">
        <v>728</v>
      </c>
      <c r="F215" s="152" t="s">
        <v>729</v>
      </c>
      <c r="G215" s="153" t="s">
        <v>730</v>
      </c>
      <c r="H215" s="154">
        <v>3.11</v>
      </c>
      <c r="I215" s="155"/>
      <c r="J215" s="156">
        <f>ROUND(I215*H215,2)</f>
        <v>0</v>
      </c>
      <c r="K215" s="152" t="s">
        <v>636</v>
      </c>
      <c r="L215" s="34"/>
      <c r="M215" s="157" t="s">
        <v>1</v>
      </c>
      <c r="N215" s="158" t="s">
        <v>43</v>
      </c>
      <c r="O215" s="59"/>
      <c r="P215" s="159">
        <f>O215*H215</f>
        <v>0</v>
      </c>
      <c r="Q215" s="159">
        <v>0</v>
      </c>
      <c r="R215" s="159">
        <f>Q215*H215</f>
        <v>0</v>
      </c>
      <c r="S215" s="159">
        <v>0</v>
      </c>
      <c r="T215" s="160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1" t="s">
        <v>164</v>
      </c>
      <c r="AT215" s="161" t="s">
        <v>160</v>
      </c>
      <c r="AU215" s="161" t="s">
        <v>86</v>
      </c>
      <c r="AY215" s="18" t="s">
        <v>157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8" t="s">
        <v>33</v>
      </c>
      <c r="BK215" s="162">
        <f>ROUND(I215*H215,2)</f>
        <v>0</v>
      </c>
      <c r="BL215" s="18" t="s">
        <v>164</v>
      </c>
      <c r="BM215" s="161" t="s">
        <v>731</v>
      </c>
    </row>
    <row r="216" spans="1:47" s="2" customFormat="1" ht="12">
      <c r="A216" s="33"/>
      <c r="B216" s="34"/>
      <c r="C216" s="33"/>
      <c r="D216" s="199" t="s">
        <v>638</v>
      </c>
      <c r="E216" s="33"/>
      <c r="F216" s="200" t="s">
        <v>732</v>
      </c>
      <c r="G216" s="33"/>
      <c r="H216" s="33"/>
      <c r="I216" s="201"/>
      <c r="J216" s="33"/>
      <c r="K216" s="33"/>
      <c r="L216" s="34"/>
      <c r="M216" s="202"/>
      <c r="N216" s="203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638</v>
      </c>
      <c r="AU216" s="18" t="s">
        <v>86</v>
      </c>
    </row>
    <row r="217" spans="2:51" s="13" customFormat="1" ht="12">
      <c r="B217" s="178"/>
      <c r="D217" s="179" t="s">
        <v>245</v>
      </c>
      <c r="E217" s="180" t="s">
        <v>1</v>
      </c>
      <c r="F217" s="181" t="s">
        <v>733</v>
      </c>
      <c r="H217" s="180" t="s">
        <v>1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80" t="s">
        <v>245</v>
      </c>
      <c r="AU217" s="180" t="s">
        <v>86</v>
      </c>
      <c r="AV217" s="13" t="s">
        <v>33</v>
      </c>
      <c r="AW217" s="13" t="s">
        <v>31</v>
      </c>
      <c r="AX217" s="13" t="s">
        <v>78</v>
      </c>
      <c r="AY217" s="180" t="s">
        <v>157</v>
      </c>
    </row>
    <row r="218" spans="2:51" s="14" customFormat="1" ht="12">
      <c r="B218" s="186"/>
      <c r="D218" s="179" t="s">
        <v>245</v>
      </c>
      <c r="E218" s="187" t="s">
        <v>1</v>
      </c>
      <c r="F218" s="188" t="s">
        <v>734</v>
      </c>
      <c r="H218" s="189">
        <v>3.11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245</v>
      </c>
      <c r="AU218" s="187" t="s">
        <v>86</v>
      </c>
      <c r="AV218" s="14" t="s">
        <v>86</v>
      </c>
      <c r="AW218" s="14" t="s">
        <v>31</v>
      </c>
      <c r="AX218" s="14" t="s">
        <v>78</v>
      </c>
      <c r="AY218" s="187" t="s">
        <v>157</v>
      </c>
    </row>
    <row r="219" spans="2:51" s="15" customFormat="1" ht="12">
      <c r="B219" s="204"/>
      <c r="D219" s="179" t="s">
        <v>245</v>
      </c>
      <c r="E219" s="205" t="s">
        <v>1</v>
      </c>
      <c r="F219" s="206" t="s">
        <v>645</v>
      </c>
      <c r="H219" s="207">
        <v>3.11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245</v>
      </c>
      <c r="AU219" s="205" t="s">
        <v>86</v>
      </c>
      <c r="AV219" s="15" t="s">
        <v>164</v>
      </c>
      <c r="AW219" s="15" t="s">
        <v>31</v>
      </c>
      <c r="AX219" s="15" t="s">
        <v>33</v>
      </c>
      <c r="AY219" s="205" t="s">
        <v>157</v>
      </c>
    </row>
    <row r="220" spans="1:65" s="2" customFormat="1" ht="21.75" customHeight="1">
      <c r="A220" s="33"/>
      <c r="B220" s="149"/>
      <c r="C220" s="150" t="s">
        <v>288</v>
      </c>
      <c r="D220" s="150" t="s">
        <v>160</v>
      </c>
      <c r="E220" s="151" t="s">
        <v>735</v>
      </c>
      <c r="F220" s="152" t="s">
        <v>736</v>
      </c>
      <c r="G220" s="153" t="s">
        <v>730</v>
      </c>
      <c r="H220" s="154">
        <v>3.11</v>
      </c>
      <c r="I220" s="155"/>
      <c r="J220" s="156">
        <f>ROUND(I220*H220,2)</f>
        <v>0</v>
      </c>
      <c r="K220" s="152" t="s">
        <v>636</v>
      </c>
      <c r="L220" s="34"/>
      <c r="M220" s="157" t="s">
        <v>1</v>
      </c>
      <c r="N220" s="158" t="s">
        <v>43</v>
      </c>
      <c r="O220" s="59"/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1" t="s">
        <v>164</v>
      </c>
      <c r="AT220" s="161" t="s">
        <v>160</v>
      </c>
      <c r="AU220" s="161" t="s">
        <v>86</v>
      </c>
      <c r="AY220" s="18" t="s">
        <v>157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8" t="s">
        <v>33</v>
      </c>
      <c r="BK220" s="162">
        <f>ROUND(I220*H220,2)</f>
        <v>0</v>
      </c>
      <c r="BL220" s="18" t="s">
        <v>164</v>
      </c>
      <c r="BM220" s="161" t="s">
        <v>737</v>
      </c>
    </row>
    <row r="221" spans="1:47" s="2" customFormat="1" ht="12">
      <c r="A221" s="33"/>
      <c r="B221" s="34"/>
      <c r="C221" s="33"/>
      <c r="D221" s="199" t="s">
        <v>638</v>
      </c>
      <c r="E221" s="33"/>
      <c r="F221" s="200" t="s">
        <v>738</v>
      </c>
      <c r="G221" s="33"/>
      <c r="H221" s="33"/>
      <c r="I221" s="201"/>
      <c r="J221" s="33"/>
      <c r="K221" s="33"/>
      <c r="L221" s="34"/>
      <c r="M221" s="202"/>
      <c r="N221" s="203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638</v>
      </c>
      <c r="AU221" s="18" t="s">
        <v>86</v>
      </c>
    </row>
    <row r="222" spans="2:51" s="14" customFormat="1" ht="12">
      <c r="B222" s="186"/>
      <c r="D222" s="179" t="s">
        <v>245</v>
      </c>
      <c r="E222" s="187" t="s">
        <v>1</v>
      </c>
      <c r="F222" s="188" t="s">
        <v>739</v>
      </c>
      <c r="H222" s="189">
        <v>3.11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7" t="s">
        <v>245</v>
      </c>
      <c r="AU222" s="187" t="s">
        <v>86</v>
      </c>
      <c r="AV222" s="14" t="s">
        <v>86</v>
      </c>
      <c r="AW222" s="14" t="s">
        <v>31</v>
      </c>
      <c r="AX222" s="14" t="s">
        <v>33</v>
      </c>
      <c r="AY222" s="187" t="s">
        <v>157</v>
      </c>
    </row>
    <row r="223" spans="1:65" s="2" customFormat="1" ht="24.2" customHeight="1">
      <c r="A223" s="33"/>
      <c r="B223" s="149"/>
      <c r="C223" s="150" t="s">
        <v>206</v>
      </c>
      <c r="D223" s="150" t="s">
        <v>160</v>
      </c>
      <c r="E223" s="151" t="s">
        <v>740</v>
      </c>
      <c r="F223" s="152" t="s">
        <v>741</v>
      </c>
      <c r="G223" s="153" t="s">
        <v>730</v>
      </c>
      <c r="H223" s="154">
        <v>12.44</v>
      </c>
      <c r="I223" s="155"/>
      <c r="J223" s="156">
        <f>ROUND(I223*H223,2)</f>
        <v>0</v>
      </c>
      <c r="K223" s="152" t="s">
        <v>636</v>
      </c>
      <c r="L223" s="34"/>
      <c r="M223" s="157" t="s">
        <v>1</v>
      </c>
      <c r="N223" s="158" t="s">
        <v>43</v>
      </c>
      <c r="O223" s="59"/>
      <c r="P223" s="159">
        <f>O223*H223</f>
        <v>0</v>
      </c>
      <c r="Q223" s="159">
        <v>0</v>
      </c>
      <c r="R223" s="159">
        <f>Q223*H223</f>
        <v>0</v>
      </c>
      <c r="S223" s="159">
        <v>0</v>
      </c>
      <c r="T223" s="16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164</v>
      </c>
      <c r="AT223" s="161" t="s">
        <v>160</v>
      </c>
      <c r="AU223" s="161" t="s">
        <v>86</v>
      </c>
      <c r="AY223" s="18" t="s">
        <v>157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8" t="s">
        <v>33</v>
      </c>
      <c r="BK223" s="162">
        <f>ROUND(I223*H223,2)</f>
        <v>0</v>
      </c>
      <c r="BL223" s="18" t="s">
        <v>164</v>
      </c>
      <c r="BM223" s="161" t="s">
        <v>742</v>
      </c>
    </row>
    <row r="224" spans="1:47" s="2" customFormat="1" ht="12">
      <c r="A224" s="33"/>
      <c r="B224" s="34"/>
      <c r="C224" s="33"/>
      <c r="D224" s="199" t="s">
        <v>638</v>
      </c>
      <c r="E224" s="33"/>
      <c r="F224" s="200" t="s">
        <v>743</v>
      </c>
      <c r="G224" s="33"/>
      <c r="H224" s="33"/>
      <c r="I224" s="201"/>
      <c r="J224" s="33"/>
      <c r="K224" s="33"/>
      <c r="L224" s="34"/>
      <c r="M224" s="202"/>
      <c r="N224" s="203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638</v>
      </c>
      <c r="AU224" s="18" t="s">
        <v>86</v>
      </c>
    </row>
    <row r="225" spans="2:51" s="14" customFormat="1" ht="12">
      <c r="B225" s="186"/>
      <c r="D225" s="179" t="s">
        <v>245</v>
      </c>
      <c r="E225" s="187" t="s">
        <v>1</v>
      </c>
      <c r="F225" s="188" t="s">
        <v>744</v>
      </c>
      <c r="H225" s="189">
        <v>12.44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7" t="s">
        <v>245</v>
      </c>
      <c r="AU225" s="187" t="s">
        <v>86</v>
      </c>
      <c r="AV225" s="14" t="s">
        <v>86</v>
      </c>
      <c r="AW225" s="14" t="s">
        <v>31</v>
      </c>
      <c r="AX225" s="14" t="s">
        <v>78</v>
      </c>
      <c r="AY225" s="187" t="s">
        <v>157</v>
      </c>
    </row>
    <row r="226" spans="2:51" s="15" customFormat="1" ht="12">
      <c r="B226" s="204"/>
      <c r="D226" s="179" t="s">
        <v>245</v>
      </c>
      <c r="E226" s="205" t="s">
        <v>1</v>
      </c>
      <c r="F226" s="206" t="s">
        <v>645</v>
      </c>
      <c r="H226" s="207">
        <v>12.44</v>
      </c>
      <c r="I226" s="208"/>
      <c r="L226" s="204"/>
      <c r="M226" s="209"/>
      <c r="N226" s="210"/>
      <c r="O226" s="210"/>
      <c r="P226" s="210"/>
      <c r="Q226" s="210"/>
      <c r="R226" s="210"/>
      <c r="S226" s="210"/>
      <c r="T226" s="211"/>
      <c r="AT226" s="205" t="s">
        <v>245</v>
      </c>
      <c r="AU226" s="205" t="s">
        <v>86</v>
      </c>
      <c r="AV226" s="15" t="s">
        <v>164</v>
      </c>
      <c r="AW226" s="15" t="s">
        <v>31</v>
      </c>
      <c r="AX226" s="15" t="s">
        <v>33</v>
      </c>
      <c r="AY226" s="205" t="s">
        <v>157</v>
      </c>
    </row>
    <row r="227" spans="1:65" s="2" customFormat="1" ht="16.5" customHeight="1">
      <c r="A227" s="33"/>
      <c r="B227" s="149"/>
      <c r="C227" s="150" t="s">
        <v>293</v>
      </c>
      <c r="D227" s="150" t="s">
        <v>160</v>
      </c>
      <c r="E227" s="151" t="s">
        <v>745</v>
      </c>
      <c r="F227" s="152" t="s">
        <v>746</v>
      </c>
      <c r="G227" s="153" t="s">
        <v>163</v>
      </c>
      <c r="H227" s="154">
        <v>173</v>
      </c>
      <c r="I227" s="155"/>
      <c r="J227" s="156">
        <f>ROUND(I227*H227,2)</f>
        <v>0</v>
      </c>
      <c r="K227" s="152" t="s">
        <v>636</v>
      </c>
      <c r="L227" s="34"/>
      <c r="M227" s="157" t="s">
        <v>1</v>
      </c>
      <c r="N227" s="158" t="s">
        <v>43</v>
      </c>
      <c r="O227" s="59"/>
      <c r="P227" s="159">
        <f>O227*H227</f>
        <v>0</v>
      </c>
      <c r="Q227" s="159">
        <v>0</v>
      </c>
      <c r="R227" s="159">
        <f>Q227*H227</f>
        <v>0</v>
      </c>
      <c r="S227" s="159">
        <v>0.205</v>
      </c>
      <c r="T227" s="160">
        <f>S227*H227</f>
        <v>35.464999999999996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1" t="s">
        <v>164</v>
      </c>
      <c r="AT227" s="161" t="s">
        <v>160</v>
      </c>
      <c r="AU227" s="161" t="s">
        <v>86</v>
      </c>
      <c r="AY227" s="18" t="s">
        <v>157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8" t="s">
        <v>33</v>
      </c>
      <c r="BK227" s="162">
        <f>ROUND(I227*H227,2)</f>
        <v>0</v>
      </c>
      <c r="BL227" s="18" t="s">
        <v>164</v>
      </c>
      <c r="BM227" s="161" t="s">
        <v>747</v>
      </c>
    </row>
    <row r="228" spans="1:47" s="2" customFormat="1" ht="12">
      <c r="A228" s="33"/>
      <c r="B228" s="34"/>
      <c r="C228" s="33"/>
      <c r="D228" s="199" t="s">
        <v>638</v>
      </c>
      <c r="E228" s="33"/>
      <c r="F228" s="200" t="s">
        <v>748</v>
      </c>
      <c r="G228" s="33"/>
      <c r="H228" s="33"/>
      <c r="I228" s="201"/>
      <c r="J228" s="33"/>
      <c r="K228" s="33"/>
      <c r="L228" s="34"/>
      <c r="M228" s="202"/>
      <c r="N228" s="203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638</v>
      </c>
      <c r="AU228" s="18" t="s">
        <v>86</v>
      </c>
    </row>
    <row r="229" spans="2:51" s="13" customFormat="1" ht="12">
      <c r="B229" s="178"/>
      <c r="D229" s="179" t="s">
        <v>245</v>
      </c>
      <c r="E229" s="180" t="s">
        <v>1</v>
      </c>
      <c r="F229" s="181" t="s">
        <v>749</v>
      </c>
      <c r="H229" s="180" t="s">
        <v>1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80" t="s">
        <v>245</v>
      </c>
      <c r="AU229" s="180" t="s">
        <v>86</v>
      </c>
      <c r="AV229" s="13" t="s">
        <v>33</v>
      </c>
      <c r="AW229" s="13" t="s">
        <v>31</v>
      </c>
      <c r="AX229" s="13" t="s">
        <v>78</v>
      </c>
      <c r="AY229" s="180" t="s">
        <v>157</v>
      </c>
    </row>
    <row r="230" spans="2:51" s="13" customFormat="1" ht="12">
      <c r="B230" s="178"/>
      <c r="D230" s="179" t="s">
        <v>245</v>
      </c>
      <c r="E230" s="180" t="s">
        <v>1</v>
      </c>
      <c r="F230" s="181" t="s">
        <v>750</v>
      </c>
      <c r="H230" s="180" t="s">
        <v>1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80" t="s">
        <v>245</v>
      </c>
      <c r="AU230" s="180" t="s">
        <v>86</v>
      </c>
      <c r="AV230" s="13" t="s">
        <v>33</v>
      </c>
      <c r="AW230" s="13" t="s">
        <v>31</v>
      </c>
      <c r="AX230" s="13" t="s">
        <v>78</v>
      </c>
      <c r="AY230" s="180" t="s">
        <v>157</v>
      </c>
    </row>
    <row r="231" spans="2:51" s="14" customFormat="1" ht="12">
      <c r="B231" s="186"/>
      <c r="D231" s="179" t="s">
        <v>245</v>
      </c>
      <c r="E231" s="187" t="s">
        <v>573</v>
      </c>
      <c r="F231" s="188" t="s">
        <v>751</v>
      </c>
      <c r="H231" s="189">
        <v>142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245</v>
      </c>
      <c r="AU231" s="187" t="s">
        <v>86</v>
      </c>
      <c r="AV231" s="14" t="s">
        <v>86</v>
      </c>
      <c r="AW231" s="14" t="s">
        <v>31</v>
      </c>
      <c r="AX231" s="14" t="s">
        <v>78</v>
      </c>
      <c r="AY231" s="187" t="s">
        <v>157</v>
      </c>
    </row>
    <row r="232" spans="2:51" s="14" customFormat="1" ht="12">
      <c r="B232" s="186"/>
      <c r="D232" s="179" t="s">
        <v>245</v>
      </c>
      <c r="E232" s="187" t="s">
        <v>575</v>
      </c>
      <c r="F232" s="188" t="s">
        <v>752</v>
      </c>
      <c r="H232" s="189">
        <v>31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245</v>
      </c>
      <c r="AU232" s="187" t="s">
        <v>86</v>
      </c>
      <c r="AV232" s="14" t="s">
        <v>86</v>
      </c>
      <c r="AW232" s="14" t="s">
        <v>31</v>
      </c>
      <c r="AX232" s="14" t="s">
        <v>78</v>
      </c>
      <c r="AY232" s="187" t="s">
        <v>157</v>
      </c>
    </row>
    <row r="233" spans="2:51" s="15" customFormat="1" ht="12">
      <c r="B233" s="204"/>
      <c r="D233" s="179" t="s">
        <v>245</v>
      </c>
      <c r="E233" s="205" t="s">
        <v>753</v>
      </c>
      <c r="F233" s="206" t="s">
        <v>645</v>
      </c>
      <c r="H233" s="207">
        <v>173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245</v>
      </c>
      <c r="AU233" s="205" t="s">
        <v>86</v>
      </c>
      <c r="AV233" s="15" t="s">
        <v>164</v>
      </c>
      <c r="AW233" s="15" t="s">
        <v>31</v>
      </c>
      <c r="AX233" s="15" t="s">
        <v>33</v>
      </c>
      <c r="AY233" s="205" t="s">
        <v>157</v>
      </c>
    </row>
    <row r="234" spans="1:65" s="2" customFormat="1" ht="16.5" customHeight="1">
      <c r="A234" s="33"/>
      <c r="B234" s="149"/>
      <c r="C234" s="150" t="s">
        <v>210</v>
      </c>
      <c r="D234" s="150" t="s">
        <v>160</v>
      </c>
      <c r="E234" s="151" t="s">
        <v>754</v>
      </c>
      <c r="F234" s="152" t="s">
        <v>755</v>
      </c>
      <c r="G234" s="153" t="s">
        <v>213</v>
      </c>
      <c r="H234" s="154">
        <v>35.465</v>
      </c>
      <c r="I234" s="155"/>
      <c r="J234" s="156">
        <f>ROUND(I234*H234,2)</f>
        <v>0</v>
      </c>
      <c r="K234" s="152" t="s">
        <v>636</v>
      </c>
      <c r="L234" s="34"/>
      <c r="M234" s="157" t="s">
        <v>1</v>
      </c>
      <c r="N234" s="158" t="s">
        <v>43</v>
      </c>
      <c r="O234" s="59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164</v>
      </c>
      <c r="AT234" s="161" t="s">
        <v>160</v>
      </c>
      <c r="AU234" s="161" t="s">
        <v>86</v>
      </c>
      <c r="AY234" s="18" t="s">
        <v>157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8" t="s">
        <v>33</v>
      </c>
      <c r="BK234" s="162">
        <f>ROUND(I234*H234,2)</f>
        <v>0</v>
      </c>
      <c r="BL234" s="18" t="s">
        <v>164</v>
      </c>
      <c r="BM234" s="161" t="s">
        <v>756</v>
      </c>
    </row>
    <row r="235" spans="1:47" s="2" customFormat="1" ht="12">
      <c r="A235" s="33"/>
      <c r="B235" s="34"/>
      <c r="C235" s="33"/>
      <c r="D235" s="199" t="s">
        <v>638</v>
      </c>
      <c r="E235" s="33"/>
      <c r="F235" s="200" t="s">
        <v>757</v>
      </c>
      <c r="G235" s="33"/>
      <c r="H235" s="33"/>
      <c r="I235" s="201"/>
      <c r="J235" s="33"/>
      <c r="K235" s="33"/>
      <c r="L235" s="34"/>
      <c r="M235" s="202"/>
      <c r="N235" s="203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638</v>
      </c>
      <c r="AU235" s="18" t="s">
        <v>86</v>
      </c>
    </row>
    <row r="236" spans="2:51" s="14" customFormat="1" ht="12">
      <c r="B236" s="186"/>
      <c r="D236" s="179" t="s">
        <v>245</v>
      </c>
      <c r="E236" s="187" t="s">
        <v>1</v>
      </c>
      <c r="F236" s="188" t="s">
        <v>758</v>
      </c>
      <c r="H236" s="189">
        <v>35.465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245</v>
      </c>
      <c r="AU236" s="187" t="s">
        <v>86</v>
      </c>
      <c r="AV236" s="14" t="s">
        <v>86</v>
      </c>
      <c r="AW236" s="14" t="s">
        <v>31</v>
      </c>
      <c r="AX236" s="14" t="s">
        <v>33</v>
      </c>
      <c r="AY236" s="187" t="s">
        <v>157</v>
      </c>
    </row>
    <row r="237" spans="1:65" s="2" customFormat="1" ht="16.5" customHeight="1">
      <c r="A237" s="33"/>
      <c r="B237" s="149"/>
      <c r="C237" s="150" t="s">
        <v>298</v>
      </c>
      <c r="D237" s="150" t="s">
        <v>160</v>
      </c>
      <c r="E237" s="151" t="s">
        <v>759</v>
      </c>
      <c r="F237" s="152" t="s">
        <v>760</v>
      </c>
      <c r="G237" s="153" t="s">
        <v>213</v>
      </c>
      <c r="H237" s="154">
        <v>354.65</v>
      </c>
      <c r="I237" s="155"/>
      <c r="J237" s="156">
        <f>ROUND(I237*H237,2)</f>
        <v>0</v>
      </c>
      <c r="K237" s="152" t="s">
        <v>636</v>
      </c>
      <c r="L237" s="34"/>
      <c r="M237" s="157" t="s">
        <v>1</v>
      </c>
      <c r="N237" s="158" t="s">
        <v>43</v>
      </c>
      <c r="O237" s="59"/>
      <c r="P237" s="159">
        <f>O237*H237</f>
        <v>0</v>
      </c>
      <c r="Q237" s="159">
        <v>0</v>
      </c>
      <c r="R237" s="159">
        <f>Q237*H237</f>
        <v>0</v>
      </c>
      <c r="S237" s="159">
        <v>0</v>
      </c>
      <c r="T237" s="16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1" t="s">
        <v>164</v>
      </c>
      <c r="AT237" s="161" t="s">
        <v>160</v>
      </c>
      <c r="AU237" s="161" t="s">
        <v>86</v>
      </c>
      <c r="AY237" s="18" t="s">
        <v>157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8" t="s">
        <v>33</v>
      </c>
      <c r="BK237" s="162">
        <f>ROUND(I237*H237,2)</f>
        <v>0</v>
      </c>
      <c r="BL237" s="18" t="s">
        <v>164</v>
      </c>
      <c r="BM237" s="161" t="s">
        <v>761</v>
      </c>
    </row>
    <row r="238" spans="1:47" s="2" customFormat="1" ht="12">
      <c r="A238" s="33"/>
      <c r="B238" s="34"/>
      <c r="C238" s="33"/>
      <c r="D238" s="199" t="s">
        <v>638</v>
      </c>
      <c r="E238" s="33"/>
      <c r="F238" s="200" t="s">
        <v>762</v>
      </c>
      <c r="G238" s="33"/>
      <c r="H238" s="33"/>
      <c r="I238" s="201"/>
      <c r="J238" s="33"/>
      <c r="K238" s="33"/>
      <c r="L238" s="34"/>
      <c r="M238" s="202"/>
      <c r="N238" s="203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638</v>
      </c>
      <c r="AU238" s="18" t="s">
        <v>86</v>
      </c>
    </row>
    <row r="239" spans="2:51" s="14" customFormat="1" ht="12">
      <c r="B239" s="186"/>
      <c r="D239" s="179" t="s">
        <v>245</v>
      </c>
      <c r="E239" s="187" t="s">
        <v>1</v>
      </c>
      <c r="F239" s="188" t="s">
        <v>763</v>
      </c>
      <c r="H239" s="189">
        <v>354.65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245</v>
      </c>
      <c r="AU239" s="187" t="s">
        <v>86</v>
      </c>
      <c r="AV239" s="14" t="s">
        <v>86</v>
      </c>
      <c r="AW239" s="14" t="s">
        <v>31</v>
      </c>
      <c r="AX239" s="14" t="s">
        <v>78</v>
      </c>
      <c r="AY239" s="187" t="s">
        <v>157</v>
      </c>
    </row>
    <row r="240" spans="2:51" s="15" customFormat="1" ht="12">
      <c r="B240" s="204"/>
      <c r="D240" s="179" t="s">
        <v>245</v>
      </c>
      <c r="E240" s="205" t="s">
        <v>1</v>
      </c>
      <c r="F240" s="206" t="s">
        <v>645</v>
      </c>
      <c r="H240" s="207">
        <v>354.65</v>
      </c>
      <c r="I240" s="208"/>
      <c r="L240" s="204"/>
      <c r="M240" s="209"/>
      <c r="N240" s="210"/>
      <c r="O240" s="210"/>
      <c r="P240" s="210"/>
      <c r="Q240" s="210"/>
      <c r="R240" s="210"/>
      <c r="S240" s="210"/>
      <c r="T240" s="211"/>
      <c r="AT240" s="205" t="s">
        <v>245</v>
      </c>
      <c r="AU240" s="205" t="s">
        <v>86</v>
      </c>
      <c r="AV240" s="15" t="s">
        <v>164</v>
      </c>
      <c r="AW240" s="15" t="s">
        <v>31</v>
      </c>
      <c r="AX240" s="15" t="s">
        <v>33</v>
      </c>
      <c r="AY240" s="205" t="s">
        <v>157</v>
      </c>
    </row>
    <row r="241" spans="1:65" s="2" customFormat="1" ht="16.5" customHeight="1">
      <c r="A241" s="33"/>
      <c r="B241" s="149"/>
      <c r="C241" s="150" t="s">
        <v>214</v>
      </c>
      <c r="D241" s="150" t="s">
        <v>160</v>
      </c>
      <c r="E241" s="151" t="s">
        <v>764</v>
      </c>
      <c r="F241" s="152" t="s">
        <v>765</v>
      </c>
      <c r="G241" s="153" t="s">
        <v>213</v>
      </c>
      <c r="H241" s="154">
        <v>35.465</v>
      </c>
      <c r="I241" s="155"/>
      <c r="J241" s="156">
        <f>ROUND(I241*H241,2)</f>
        <v>0</v>
      </c>
      <c r="K241" s="152" t="s">
        <v>1</v>
      </c>
      <c r="L241" s="34"/>
      <c r="M241" s="157" t="s">
        <v>1</v>
      </c>
      <c r="N241" s="158" t="s">
        <v>43</v>
      </c>
      <c r="O241" s="59"/>
      <c r="P241" s="159">
        <f>O241*H241</f>
        <v>0</v>
      </c>
      <c r="Q241" s="159">
        <v>0</v>
      </c>
      <c r="R241" s="159">
        <f>Q241*H241</f>
        <v>0</v>
      </c>
      <c r="S241" s="159">
        <v>0</v>
      </c>
      <c r="T241" s="16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1" t="s">
        <v>164</v>
      </c>
      <c r="AT241" s="161" t="s">
        <v>160</v>
      </c>
      <c r="AU241" s="161" t="s">
        <v>86</v>
      </c>
      <c r="AY241" s="18" t="s">
        <v>157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8" t="s">
        <v>33</v>
      </c>
      <c r="BK241" s="162">
        <f>ROUND(I241*H241,2)</f>
        <v>0</v>
      </c>
      <c r="BL241" s="18" t="s">
        <v>164</v>
      </c>
      <c r="BM241" s="161" t="s">
        <v>766</v>
      </c>
    </row>
    <row r="242" spans="2:51" s="14" customFormat="1" ht="12">
      <c r="B242" s="186"/>
      <c r="D242" s="179" t="s">
        <v>245</v>
      </c>
      <c r="E242" s="187" t="s">
        <v>1</v>
      </c>
      <c r="F242" s="188" t="s">
        <v>758</v>
      </c>
      <c r="H242" s="189">
        <v>35.465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245</v>
      </c>
      <c r="AU242" s="187" t="s">
        <v>86</v>
      </c>
      <c r="AV242" s="14" t="s">
        <v>86</v>
      </c>
      <c r="AW242" s="14" t="s">
        <v>31</v>
      </c>
      <c r="AX242" s="14" t="s">
        <v>33</v>
      </c>
      <c r="AY242" s="187" t="s">
        <v>157</v>
      </c>
    </row>
    <row r="243" spans="1:65" s="2" customFormat="1" ht="16.5" customHeight="1">
      <c r="A243" s="33"/>
      <c r="B243" s="149"/>
      <c r="C243" s="150" t="s">
        <v>303</v>
      </c>
      <c r="D243" s="150" t="s">
        <v>160</v>
      </c>
      <c r="E243" s="151" t="s">
        <v>767</v>
      </c>
      <c r="F243" s="152" t="s">
        <v>768</v>
      </c>
      <c r="G243" s="153" t="s">
        <v>284</v>
      </c>
      <c r="H243" s="154">
        <v>16.26</v>
      </c>
      <c r="I243" s="155"/>
      <c r="J243" s="156">
        <f>ROUND(I243*H243,2)</f>
        <v>0</v>
      </c>
      <c r="K243" s="152" t="s">
        <v>636</v>
      </c>
      <c r="L243" s="34"/>
      <c r="M243" s="157" t="s">
        <v>1</v>
      </c>
      <c r="N243" s="158" t="s">
        <v>43</v>
      </c>
      <c r="O243" s="59"/>
      <c r="P243" s="159">
        <f>O243*H243</f>
        <v>0</v>
      </c>
      <c r="Q243" s="159">
        <v>0</v>
      </c>
      <c r="R243" s="159">
        <f>Q243*H243</f>
        <v>0</v>
      </c>
      <c r="S243" s="159">
        <v>0.26</v>
      </c>
      <c r="T243" s="160">
        <f>S243*H243</f>
        <v>4.227600000000001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1" t="s">
        <v>164</v>
      </c>
      <c r="AT243" s="161" t="s">
        <v>160</v>
      </c>
      <c r="AU243" s="161" t="s">
        <v>86</v>
      </c>
      <c r="AY243" s="18" t="s">
        <v>157</v>
      </c>
      <c r="BE243" s="162">
        <f>IF(N243="základní",J243,0)</f>
        <v>0</v>
      </c>
      <c r="BF243" s="162">
        <f>IF(N243="snížená",J243,0)</f>
        <v>0</v>
      </c>
      <c r="BG243" s="162">
        <f>IF(N243="zákl. přenesená",J243,0)</f>
        <v>0</v>
      </c>
      <c r="BH243" s="162">
        <f>IF(N243="sníž. přenesená",J243,0)</f>
        <v>0</v>
      </c>
      <c r="BI243" s="162">
        <f>IF(N243="nulová",J243,0)</f>
        <v>0</v>
      </c>
      <c r="BJ243" s="18" t="s">
        <v>33</v>
      </c>
      <c r="BK243" s="162">
        <f>ROUND(I243*H243,2)</f>
        <v>0</v>
      </c>
      <c r="BL243" s="18" t="s">
        <v>164</v>
      </c>
      <c r="BM243" s="161" t="s">
        <v>769</v>
      </c>
    </row>
    <row r="244" spans="1:47" s="2" customFormat="1" ht="12">
      <c r="A244" s="33"/>
      <c r="B244" s="34"/>
      <c r="C244" s="33"/>
      <c r="D244" s="199" t="s">
        <v>638</v>
      </c>
      <c r="E244" s="33"/>
      <c r="F244" s="200" t="s">
        <v>770</v>
      </c>
      <c r="G244" s="33"/>
      <c r="H244" s="33"/>
      <c r="I244" s="201"/>
      <c r="J244" s="33"/>
      <c r="K244" s="33"/>
      <c r="L244" s="34"/>
      <c r="M244" s="202"/>
      <c r="N244" s="203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638</v>
      </c>
      <c r="AU244" s="18" t="s">
        <v>86</v>
      </c>
    </row>
    <row r="245" spans="2:51" s="13" customFormat="1" ht="12">
      <c r="B245" s="178"/>
      <c r="D245" s="179" t="s">
        <v>245</v>
      </c>
      <c r="E245" s="180" t="s">
        <v>1</v>
      </c>
      <c r="F245" s="181" t="s">
        <v>771</v>
      </c>
      <c r="H245" s="180" t="s">
        <v>1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80" t="s">
        <v>245</v>
      </c>
      <c r="AU245" s="180" t="s">
        <v>86</v>
      </c>
      <c r="AV245" s="13" t="s">
        <v>33</v>
      </c>
      <c r="AW245" s="13" t="s">
        <v>31</v>
      </c>
      <c r="AX245" s="13" t="s">
        <v>78</v>
      </c>
      <c r="AY245" s="180" t="s">
        <v>157</v>
      </c>
    </row>
    <row r="246" spans="2:51" s="13" customFormat="1" ht="12">
      <c r="B246" s="178"/>
      <c r="D246" s="179" t="s">
        <v>245</v>
      </c>
      <c r="E246" s="180" t="s">
        <v>1</v>
      </c>
      <c r="F246" s="181" t="s">
        <v>749</v>
      </c>
      <c r="H246" s="180" t="s">
        <v>1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80" t="s">
        <v>245</v>
      </c>
      <c r="AU246" s="180" t="s">
        <v>86</v>
      </c>
      <c r="AV246" s="13" t="s">
        <v>33</v>
      </c>
      <c r="AW246" s="13" t="s">
        <v>31</v>
      </c>
      <c r="AX246" s="13" t="s">
        <v>78</v>
      </c>
      <c r="AY246" s="180" t="s">
        <v>157</v>
      </c>
    </row>
    <row r="247" spans="2:51" s="14" customFormat="1" ht="12">
      <c r="B247" s="186"/>
      <c r="D247" s="179" t="s">
        <v>245</v>
      </c>
      <c r="E247" s="187" t="s">
        <v>612</v>
      </c>
      <c r="F247" s="188" t="s">
        <v>772</v>
      </c>
      <c r="H247" s="189">
        <v>13.32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245</v>
      </c>
      <c r="AU247" s="187" t="s">
        <v>86</v>
      </c>
      <c r="AV247" s="14" t="s">
        <v>86</v>
      </c>
      <c r="AW247" s="14" t="s">
        <v>31</v>
      </c>
      <c r="AX247" s="14" t="s">
        <v>78</v>
      </c>
      <c r="AY247" s="187" t="s">
        <v>157</v>
      </c>
    </row>
    <row r="248" spans="2:51" s="14" customFormat="1" ht="12">
      <c r="B248" s="186"/>
      <c r="D248" s="179" t="s">
        <v>245</v>
      </c>
      <c r="E248" s="187" t="s">
        <v>773</v>
      </c>
      <c r="F248" s="188" t="s">
        <v>774</v>
      </c>
      <c r="H248" s="189">
        <v>1.33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245</v>
      </c>
      <c r="AU248" s="187" t="s">
        <v>86</v>
      </c>
      <c r="AV248" s="14" t="s">
        <v>86</v>
      </c>
      <c r="AW248" s="14" t="s">
        <v>31</v>
      </c>
      <c r="AX248" s="14" t="s">
        <v>78</v>
      </c>
      <c r="AY248" s="187" t="s">
        <v>157</v>
      </c>
    </row>
    <row r="249" spans="2:51" s="16" customFormat="1" ht="12">
      <c r="B249" s="212"/>
      <c r="D249" s="179" t="s">
        <v>245</v>
      </c>
      <c r="E249" s="213" t="s">
        <v>775</v>
      </c>
      <c r="F249" s="214" t="s">
        <v>776</v>
      </c>
      <c r="H249" s="215">
        <v>14.65</v>
      </c>
      <c r="I249" s="216"/>
      <c r="L249" s="212"/>
      <c r="M249" s="217"/>
      <c r="N249" s="218"/>
      <c r="O249" s="218"/>
      <c r="P249" s="218"/>
      <c r="Q249" s="218"/>
      <c r="R249" s="218"/>
      <c r="S249" s="218"/>
      <c r="T249" s="219"/>
      <c r="AT249" s="213" t="s">
        <v>245</v>
      </c>
      <c r="AU249" s="213" t="s">
        <v>86</v>
      </c>
      <c r="AV249" s="16" t="s">
        <v>113</v>
      </c>
      <c r="AW249" s="16" t="s">
        <v>31</v>
      </c>
      <c r="AX249" s="16" t="s">
        <v>78</v>
      </c>
      <c r="AY249" s="213" t="s">
        <v>157</v>
      </c>
    </row>
    <row r="250" spans="2:51" s="14" customFormat="1" ht="12">
      <c r="B250" s="186"/>
      <c r="D250" s="179" t="s">
        <v>245</v>
      </c>
      <c r="E250" s="187" t="s">
        <v>1</v>
      </c>
      <c r="F250" s="188" t="s">
        <v>777</v>
      </c>
      <c r="H250" s="189">
        <v>1.61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7" t="s">
        <v>245</v>
      </c>
      <c r="AU250" s="187" t="s">
        <v>86</v>
      </c>
      <c r="AV250" s="14" t="s">
        <v>86</v>
      </c>
      <c r="AW250" s="14" t="s">
        <v>31</v>
      </c>
      <c r="AX250" s="14" t="s">
        <v>78</v>
      </c>
      <c r="AY250" s="187" t="s">
        <v>157</v>
      </c>
    </row>
    <row r="251" spans="2:51" s="15" customFormat="1" ht="12">
      <c r="B251" s="204"/>
      <c r="D251" s="179" t="s">
        <v>245</v>
      </c>
      <c r="E251" s="205" t="s">
        <v>614</v>
      </c>
      <c r="F251" s="206" t="s">
        <v>645</v>
      </c>
      <c r="H251" s="207">
        <v>16.26</v>
      </c>
      <c r="I251" s="208"/>
      <c r="L251" s="204"/>
      <c r="M251" s="209"/>
      <c r="N251" s="210"/>
      <c r="O251" s="210"/>
      <c r="P251" s="210"/>
      <c r="Q251" s="210"/>
      <c r="R251" s="210"/>
      <c r="S251" s="210"/>
      <c r="T251" s="211"/>
      <c r="AT251" s="205" t="s">
        <v>245</v>
      </c>
      <c r="AU251" s="205" t="s">
        <v>86</v>
      </c>
      <c r="AV251" s="15" t="s">
        <v>164</v>
      </c>
      <c r="AW251" s="15" t="s">
        <v>31</v>
      </c>
      <c r="AX251" s="15" t="s">
        <v>33</v>
      </c>
      <c r="AY251" s="205" t="s">
        <v>157</v>
      </c>
    </row>
    <row r="252" spans="1:65" s="2" customFormat="1" ht="16.5" customHeight="1">
      <c r="A252" s="33"/>
      <c r="B252" s="149"/>
      <c r="C252" s="150" t="s">
        <v>220</v>
      </c>
      <c r="D252" s="150" t="s">
        <v>160</v>
      </c>
      <c r="E252" s="151" t="s">
        <v>778</v>
      </c>
      <c r="F252" s="152" t="s">
        <v>779</v>
      </c>
      <c r="G252" s="153" t="s">
        <v>284</v>
      </c>
      <c r="H252" s="154">
        <v>16.26</v>
      </c>
      <c r="I252" s="155"/>
      <c r="J252" s="156">
        <f>ROUND(I252*H252,2)</f>
        <v>0</v>
      </c>
      <c r="K252" s="152" t="s">
        <v>636</v>
      </c>
      <c r="L252" s="34"/>
      <c r="M252" s="157" t="s">
        <v>1</v>
      </c>
      <c r="N252" s="158" t="s">
        <v>43</v>
      </c>
      <c r="O252" s="59"/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1" t="s">
        <v>164</v>
      </c>
      <c r="AT252" s="161" t="s">
        <v>160</v>
      </c>
      <c r="AU252" s="161" t="s">
        <v>86</v>
      </c>
      <c r="AY252" s="18" t="s">
        <v>157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8" t="s">
        <v>33</v>
      </c>
      <c r="BK252" s="162">
        <f>ROUND(I252*H252,2)</f>
        <v>0</v>
      </c>
      <c r="BL252" s="18" t="s">
        <v>164</v>
      </c>
      <c r="BM252" s="161" t="s">
        <v>780</v>
      </c>
    </row>
    <row r="253" spans="1:47" s="2" customFormat="1" ht="12">
      <c r="A253" s="33"/>
      <c r="B253" s="34"/>
      <c r="C253" s="33"/>
      <c r="D253" s="199" t="s">
        <v>638</v>
      </c>
      <c r="E253" s="33"/>
      <c r="F253" s="200" t="s">
        <v>781</v>
      </c>
      <c r="G253" s="33"/>
      <c r="H253" s="33"/>
      <c r="I253" s="201"/>
      <c r="J253" s="33"/>
      <c r="K253" s="33"/>
      <c r="L253" s="34"/>
      <c r="M253" s="202"/>
      <c r="N253" s="203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638</v>
      </c>
      <c r="AU253" s="18" t="s">
        <v>86</v>
      </c>
    </row>
    <row r="254" spans="2:51" s="14" customFormat="1" ht="12">
      <c r="B254" s="186"/>
      <c r="D254" s="179" t="s">
        <v>245</v>
      </c>
      <c r="E254" s="187" t="s">
        <v>1</v>
      </c>
      <c r="F254" s="188" t="s">
        <v>614</v>
      </c>
      <c r="H254" s="189">
        <v>16.26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245</v>
      </c>
      <c r="AU254" s="187" t="s">
        <v>86</v>
      </c>
      <c r="AV254" s="14" t="s">
        <v>86</v>
      </c>
      <c r="AW254" s="14" t="s">
        <v>31</v>
      </c>
      <c r="AX254" s="14" t="s">
        <v>33</v>
      </c>
      <c r="AY254" s="187" t="s">
        <v>157</v>
      </c>
    </row>
    <row r="255" spans="1:47" s="2" customFormat="1" ht="12">
      <c r="A255" s="33"/>
      <c r="B255" s="34"/>
      <c r="C255" s="33"/>
      <c r="D255" s="179" t="s">
        <v>782</v>
      </c>
      <c r="E255" s="33"/>
      <c r="F255" s="220" t="s">
        <v>783</v>
      </c>
      <c r="G255" s="33"/>
      <c r="H255" s="33"/>
      <c r="I255" s="33"/>
      <c r="J255" s="33"/>
      <c r="K255" s="33"/>
      <c r="L255" s="34"/>
      <c r="M255" s="202"/>
      <c r="N255" s="203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U255" s="18" t="s">
        <v>86</v>
      </c>
    </row>
    <row r="256" spans="1:47" s="2" customFormat="1" ht="12">
      <c r="A256" s="33"/>
      <c r="B256" s="34"/>
      <c r="C256" s="33"/>
      <c r="D256" s="179" t="s">
        <v>782</v>
      </c>
      <c r="E256" s="33"/>
      <c r="F256" s="221" t="s">
        <v>771</v>
      </c>
      <c r="G256" s="33"/>
      <c r="H256" s="222">
        <v>0</v>
      </c>
      <c r="I256" s="33"/>
      <c r="J256" s="33"/>
      <c r="K256" s="33"/>
      <c r="L256" s="34"/>
      <c r="M256" s="202"/>
      <c r="N256" s="203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U256" s="18" t="s">
        <v>86</v>
      </c>
    </row>
    <row r="257" spans="1:47" s="2" customFormat="1" ht="12">
      <c r="A257" s="33"/>
      <c r="B257" s="34"/>
      <c r="C257" s="33"/>
      <c r="D257" s="179" t="s">
        <v>782</v>
      </c>
      <c r="E257" s="33"/>
      <c r="F257" s="221" t="s">
        <v>749</v>
      </c>
      <c r="G257" s="33"/>
      <c r="H257" s="222">
        <v>0</v>
      </c>
      <c r="I257" s="33"/>
      <c r="J257" s="33"/>
      <c r="K257" s="33"/>
      <c r="L257" s="34"/>
      <c r="M257" s="202"/>
      <c r="N257" s="203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U257" s="18" t="s">
        <v>86</v>
      </c>
    </row>
    <row r="258" spans="1:47" s="2" customFormat="1" ht="12">
      <c r="A258" s="33"/>
      <c r="B258" s="34"/>
      <c r="C258" s="33"/>
      <c r="D258" s="179" t="s">
        <v>782</v>
      </c>
      <c r="E258" s="33"/>
      <c r="F258" s="221" t="s">
        <v>772</v>
      </c>
      <c r="G258" s="33"/>
      <c r="H258" s="222">
        <v>13.32</v>
      </c>
      <c r="I258" s="33"/>
      <c r="J258" s="33"/>
      <c r="K258" s="33"/>
      <c r="L258" s="34"/>
      <c r="M258" s="202"/>
      <c r="N258" s="203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U258" s="18" t="s">
        <v>86</v>
      </c>
    </row>
    <row r="259" spans="1:47" s="2" customFormat="1" ht="12">
      <c r="A259" s="33"/>
      <c r="B259" s="34"/>
      <c r="C259" s="33"/>
      <c r="D259" s="179" t="s">
        <v>782</v>
      </c>
      <c r="E259" s="33"/>
      <c r="F259" s="221" t="s">
        <v>774</v>
      </c>
      <c r="G259" s="33"/>
      <c r="H259" s="222">
        <v>1.33</v>
      </c>
      <c r="I259" s="33"/>
      <c r="J259" s="33"/>
      <c r="K259" s="33"/>
      <c r="L259" s="34"/>
      <c r="M259" s="202"/>
      <c r="N259" s="203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U259" s="18" t="s">
        <v>86</v>
      </c>
    </row>
    <row r="260" spans="1:47" s="2" customFormat="1" ht="12">
      <c r="A260" s="33"/>
      <c r="B260" s="34"/>
      <c r="C260" s="33"/>
      <c r="D260" s="179" t="s">
        <v>782</v>
      </c>
      <c r="E260" s="33"/>
      <c r="F260" s="221" t="s">
        <v>777</v>
      </c>
      <c r="G260" s="33"/>
      <c r="H260" s="222">
        <v>1.61</v>
      </c>
      <c r="I260" s="33"/>
      <c r="J260" s="33"/>
      <c r="K260" s="33"/>
      <c r="L260" s="34"/>
      <c r="M260" s="202"/>
      <c r="N260" s="203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U260" s="18" t="s">
        <v>86</v>
      </c>
    </row>
    <row r="261" spans="1:47" s="2" customFormat="1" ht="12">
      <c r="A261" s="33"/>
      <c r="B261" s="34"/>
      <c r="C261" s="33"/>
      <c r="D261" s="179" t="s">
        <v>782</v>
      </c>
      <c r="E261" s="33"/>
      <c r="F261" s="221" t="s">
        <v>645</v>
      </c>
      <c r="G261" s="33"/>
      <c r="H261" s="222">
        <v>16.26</v>
      </c>
      <c r="I261" s="33"/>
      <c r="J261" s="33"/>
      <c r="K261" s="33"/>
      <c r="L261" s="34"/>
      <c r="M261" s="202"/>
      <c r="N261" s="203"/>
      <c r="O261" s="59"/>
      <c r="P261" s="59"/>
      <c r="Q261" s="59"/>
      <c r="R261" s="59"/>
      <c r="S261" s="59"/>
      <c r="T261" s="60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U261" s="18" t="s">
        <v>86</v>
      </c>
    </row>
    <row r="262" spans="1:65" s="2" customFormat="1" ht="16.5" customHeight="1">
      <c r="A262" s="33"/>
      <c r="B262" s="149"/>
      <c r="C262" s="150" t="s">
        <v>308</v>
      </c>
      <c r="D262" s="150" t="s">
        <v>160</v>
      </c>
      <c r="E262" s="151" t="s">
        <v>784</v>
      </c>
      <c r="F262" s="152" t="s">
        <v>785</v>
      </c>
      <c r="G262" s="153" t="s">
        <v>284</v>
      </c>
      <c r="H262" s="154">
        <v>13.32</v>
      </c>
      <c r="I262" s="155"/>
      <c r="J262" s="156">
        <f>ROUND(I262*H262,2)</f>
        <v>0</v>
      </c>
      <c r="K262" s="152" t="s">
        <v>636</v>
      </c>
      <c r="L262" s="34"/>
      <c r="M262" s="157" t="s">
        <v>1</v>
      </c>
      <c r="N262" s="158" t="s">
        <v>43</v>
      </c>
      <c r="O262" s="59"/>
      <c r="P262" s="159">
        <f>O262*H262</f>
        <v>0</v>
      </c>
      <c r="Q262" s="159">
        <v>0</v>
      </c>
      <c r="R262" s="159">
        <f>Q262*H262</f>
        <v>0</v>
      </c>
      <c r="S262" s="159">
        <v>0.44</v>
      </c>
      <c r="T262" s="160">
        <f>S262*H262</f>
        <v>5.8608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1" t="s">
        <v>164</v>
      </c>
      <c r="AT262" s="161" t="s">
        <v>160</v>
      </c>
      <c r="AU262" s="161" t="s">
        <v>86</v>
      </c>
      <c r="AY262" s="18" t="s">
        <v>157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8" t="s">
        <v>33</v>
      </c>
      <c r="BK262" s="162">
        <f>ROUND(I262*H262,2)</f>
        <v>0</v>
      </c>
      <c r="BL262" s="18" t="s">
        <v>164</v>
      </c>
      <c r="BM262" s="161" t="s">
        <v>786</v>
      </c>
    </row>
    <row r="263" spans="1:47" s="2" customFormat="1" ht="12">
      <c r="A263" s="33"/>
      <c r="B263" s="34"/>
      <c r="C263" s="33"/>
      <c r="D263" s="199" t="s">
        <v>638</v>
      </c>
      <c r="E263" s="33"/>
      <c r="F263" s="200" t="s">
        <v>787</v>
      </c>
      <c r="G263" s="33"/>
      <c r="H263" s="33"/>
      <c r="I263" s="201"/>
      <c r="J263" s="33"/>
      <c r="K263" s="33"/>
      <c r="L263" s="34"/>
      <c r="M263" s="202"/>
      <c r="N263" s="203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638</v>
      </c>
      <c r="AU263" s="18" t="s">
        <v>86</v>
      </c>
    </row>
    <row r="264" spans="2:51" s="13" customFormat="1" ht="12">
      <c r="B264" s="178"/>
      <c r="D264" s="179" t="s">
        <v>245</v>
      </c>
      <c r="E264" s="180" t="s">
        <v>1</v>
      </c>
      <c r="F264" s="181" t="s">
        <v>788</v>
      </c>
      <c r="H264" s="180" t="s">
        <v>1</v>
      </c>
      <c r="I264" s="182"/>
      <c r="L264" s="178"/>
      <c r="M264" s="183"/>
      <c r="N264" s="184"/>
      <c r="O264" s="184"/>
      <c r="P264" s="184"/>
      <c r="Q264" s="184"/>
      <c r="R264" s="184"/>
      <c r="S264" s="184"/>
      <c r="T264" s="185"/>
      <c r="AT264" s="180" t="s">
        <v>245</v>
      </c>
      <c r="AU264" s="180" t="s">
        <v>86</v>
      </c>
      <c r="AV264" s="13" t="s">
        <v>33</v>
      </c>
      <c r="AW264" s="13" t="s">
        <v>31</v>
      </c>
      <c r="AX264" s="13" t="s">
        <v>78</v>
      </c>
      <c r="AY264" s="180" t="s">
        <v>157</v>
      </c>
    </row>
    <row r="265" spans="2:51" s="14" customFormat="1" ht="12">
      <c r="B265" s="186"/>
      <c r="D265" s="179" t="s">
        <v>245</v>
      </c>
      <c r="E265" s="187" t="s">
        <v>1</v>
      </c>
      <c r="F265" s="188" t="s">
        <v>789</v>
      </c>
      <c r="H265" s="189">
        <v>13.32</v>
      </c>
      <c r="I265" s="190"/>
      <c r="L265" s="186"/>
      <c r="M265" s="191"/>
      <c r="N265" s="192"/>
      <c r="O265" s="192"/>
      <c r="P265" s="192"/>
      <c r="Q265" s="192"/>
      <c r="R265" s="192"/>
      <c r="S265" s="192"/>
      <c r="T265" s="193"/>
      <c r="AT265" s="187" t="s">
        <v>245</v>
      </c>
      <c r="AU265" s="187" t="s">
        <v>86</v>
      </c>
      <c r="AV265" s="14" t="s">
        <v>86</v>
      </c>
      <c r="AW265" s="14" t="s">
        <v>31</v>
      </c>
      <c r="AX265" s="14" t="s">
        <v>33</v>
      </c>
      <c r="AY265" s="187" t="s">
        <v>157</v>
      </c>
    </row>
    <row r="266" spans="1:47" s="2" customFormat="1" ht="12">
      <c r="A266" s="33"/>
      <c r="B266" s="34"/>
      <c r="C266" s="33"/>
      <c r="D266" s="179" t="s">
        <v>782</v>
      </c>
      <c r="E266" s="33"/>
      <c r="F266" s="220" t="s">
        <v>790</v>
      </c>
      <c r="G266" s="33"/>
      <c r="H266" s="33"/>
      <c r="I266" s="33"/>
      <c r="J266" s="33"/>
      <c r="K266" s="33"/>
      <c r="L266" s="34"/>
      <c r="M266" s="202"/>
      <c r="N266" s="203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U266" s="18" t="s">
        <v>86</v>
      </c>
    </row>
    <row r="267" spans="1:47" s="2" customFormat="1" ht="12">
      <c r="A267" s="33"/>
      <c r="B267" s="34"/>
      <c r="C267" s="33"/>
      <c r="D267" s="179" t="s">
        <v>782</v>
      </c>
      <c r="E267" s="33"/>
      <c r="F267" s="221" t="s">
        <v>771</v>
      </c>
      <c r="G267" s="33"/>
      <c r="H267" s="222">
        <v>0</v>
      </c>
      <c r="I267" s="33"/>
      <c r="J267" s="33"/>
      <c r="K267" s="33"/>
      <c r="L267" s="34"/>
      <c r="M267" s="202"/>
      <c r="N267" s="203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U267" s="18" t="s">
        <v>86</v>
      </c>
    </row>
    <row r="268" spans="1:47" s="2" customFormat="1" ht="12">
      <c r="A268" s="33"/>
      <c r="B268" s="34"/>
      <c r="C268" s="33"/>
      <c r="D268" s="179" t="s">
        <v>782</v>
      </c>
      <c r="E268" s="33"/>
      <c r="F268" s="221" t="s">
        <v>749</v>
      </c>
      <c r="G268" s="33"/>
      <c r="H268" s="222">
        <v>0</v>
      </c>
      <c r="I268" s="33"/>
      <c r="J268" s="33"/>
      <c r="K268" s="33"/>
      <c r="L268" s="34"/>
      <c r="M268" s="202"/>
      <c r="N268" s="203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U268" s="18" t="s">
        <v>86</v>
      </c>
    </row>
    <row r="269" spans="1:47" s="2" customFormat="1" ht="12">
      <c r="A269" s="33"/>
      <c r="B269" s="34"/>
      <c r="C269" s="33"/>
      <c r="D269" s="179" t="s">
        <v>782</v>
      </c>
      <c r="E269" s="33"/>
      <c r="F269" s="221" t="s">
        <v>772</v>
      </c>
      <c r="G269" s="33"/>
      <c r="H269" s="222">
        <v>13.32</v>
      </c>
      <c r="I269" s="33"/>
      <c r="J269" s="33"/>
      <c r="K269" s="33"/>
      <c r="L269" s="34"/>
      <c r="M269" s="202"/>
      <c r="N269" s="203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U269" s="18" t="s">
        <v>86</v>
      </c>
    </row>
    <row r="270" spans="1:65" s="2" customFormat="1" ht="16.5" customHeight="1">
      <c r="A270" s="33"/>
      <c r="B270" s="149"/>
      <c r="C270" s="150" t="s">
        <v>168</v>
      </c>
      <c r="D270" s="150" t="s">
        <v>160</v>
      </c>
      <c r="E270" s="151" t="s">
        <v>791</v>
      </c>
      <c r="F270" s="152" t="s">
        <v>792</v>
      </c>
      <c r="G270" s="153" t="s">
        <v>284</v>
      </c>
      <c r="H270" s="154">
        <v>2.94</v>
      </c>
      <c r="I270" s="155"/>
      <c r="J270" s="156">
        <f>ROUND(I270*H270,2)</f>
        <v>0</v>
      </c>
      <c r="K270" s="152" t="s">
        <v>636</v>
      </c>
      <c r="L270" s="34"/>
      <c r="M270" s="157" t="s">
        <v>1</v>
      </c>
      <c r="N270" s="158" t="s">
        <v>43</v>
      </c>
      <c r="O270" s="59"/>
      <c r="P270" s="159">
        <f>O270*H270</f>
        <v>0</v>
      </c>
      <c r="Q270" s="159">
        <v>0</v>
      </c>
      <c r="R270" s="159">
        <f>Q270*H270</f>
        <v>0</v>
      </c>
      <c r="S270" s="159">
        <v>0.29</v>
      </c>
      <c r="T270" s="160">
        <f>S270*H270</f>
        <v>0.8525999999999999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1" t="s">
        <v>164</v>
      </c>
      <c r="AT270" s="161" t="s">
        <v>160</v>
      </c>
      <c r="AU270" s="161" t="s">
        <v>86</v>
      </c>
      <c r="AY270" s="18" t="s">
        <v>157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8" t="s">
        <v>33</v>
      </c>
      <c r="BK270" s="162">
        <f>ROUND(I270*H270,2)</f>
        <v>0</v>
      </c>
      <c r="BL270" s="18" t="s">
        <v>164</v>
      </c>
      <c r="BM270" s="161" t="s">
        <v>793</v>
      </c>
    </row>
    <row r="271" spans="1:47" s="2" customFormat="1" ht="12">
      <c r="A271" s="33"/>
      <c r="B271" s="34"/>
      <c r="C271" s="33"/>
      <c r="D271" s="199" t="s">
        <v>638</v>
      </c>
      <c r="E271" s="33"/>
      <c r="F271" s="200" t="s">
        <v>794</v>
      </c>
      <c r="G271" s="33"/>
      <c r="H271" s="33"/>
      <c r="I271" s="201"/>
      <c r="J271" s="33"/>
      <c r="K271" s="33"/>
      <c r="L271" s="34"/>
      <c r="M271" s="202"/>
      <c r="N271" s="203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638</v>
      </c>
      <c r="AU271" s="18" t="s">
        <v>86</v>
      </c>
    </row>
    <row r="272" spans="2:51" s="14" customFormat="1" ht="12">
      <c r="B272" s="186"/>
      <c r="D272" s="179" t="s">
        <v>245</v>
      </c>
      <c r="E272" s="187" t="s">
        <v>1</v>
      </c>
      <c r="F272" s="188" t="s">
        <v>795</v>
      </c>
      <c r="H272" s="189">
        <v>2.94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245</v>
      </c>
      <c r="AU272" s="187" t="s">
        <v>86</v>
      </c>
      <c r="AV272" s="14" t="s">
        <v>86</v>
      </c>
      <c r="AW272" s="14" t="s">
        <v>31</v>
      </c>
      <c r="AX272" s="14" t="s">
        <v>33</v>
      </c>
      <c r="AY272" s="187" t="s">
        <v>157</v>
      </c>
    </row>
    <row r="273" spans="1:47" s="2" customFormat="1" ht="12">
      <c r="A273" s="33"/>
      <c r="B273" s="34"/>
      <c r="C273" s="33"/>
      <c r="D273" s="179" t="s">
        <v>782</v>
      </c>
      <c r="E273" s="33"/>
      <c r="F273" s="220" t="s">
        <v>783</v>
      </c>
      <c r="G273" s="33"/>
      <c r="H273" s="33"/>
      <c r="I273" s="33"/>
      <c r="J273" s="33"/>
      <c r="K273" s="33"/>
      <c r="L273" s="34"/>
      <c r="M273" s="202"/>
      <c r="N273" s="203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U273" s="18" t="s">
        <v>86</v>
      </c>
    </row>
    <row r="274" spans="1:47" s="2" customFormat="1" ht="12">
      <c r="A274" s="33"/>
      <c r="B274" s="34"/>
      <c r="C274" s="33"/>
      <c r="D274" s="179" t="s">
        <v>782</v>
      </c>
      <c r="E274" s="33"/>
      <c r="F274" s="221" t="s">
        <v>771</v>
      </c>
      <c r="G274" s="33"/>
      <c r="H274" s="222">
        <v>0</v>
      </c>
      <c r="I274" s="33"/>
      <c r="J274" s="33"/>
      <c r="K274" s="33"/>
      <c r="L274" s="34"/>
      <c r="M274" s="202"/>
      <c r="N274" s="203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U274" s="18" t="s">
        <v>86</v>
      </c>
    </row>
    <row r="275" spans="1:47" s="2" customFormat="1" ht="12">
      <c r="A275" s="33"/>
      <c r="B275" s="34"/>
      <c r="C275" s="33"/>
      <c r="D275" s="179" t="s">
        <v>782</v>
      </c>
      <c r="E275" s="33"/>
      <c r="F275" s="221" t="s">
        <v>749</v>
      </c>
      <c r="G275" s="33"/>
      <c r="H275" s="222">
        <v>0</v>
      </c>
      <c r="I275" s="33"/>
      <c r="J275" s="33"/>
      <c r="K275" s="33"/>
      <c r="L275" s="34"/>
      <c r="M275" s="202"/>
      <c r="N275" s="203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U275" s="18" t="s">
        <v>86</v>
      </c>
    </row>
    <row r="276" spans="1:47" s="2" customFormat="1" ht="12">
      <c r="A276" s="33"/>
      <c r="B276" s="34"/>
      <c r="C276" s="33"/>
      <c r="D276" s="179" t="s">
        <v>782</v>
      </c>
      <c r="E276" s="33"/>
      <c r="F276" s="221" t="s">
        <v>772</v>
      </c>
      <c r="G276" s="33"/>
      <c r="H276" s="222">
        <v>13.32</v>
      </c>
      <c r="I276" s="33"/>
      <c r="J276" s="33"/>
      <c r="K276" s="33"/>
      <c r="L276" s="34"/>
      <c r="M276" s="202"/>
      <c r="N276" s="203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U276" s="18" t="s">
        <v>86</v>
      </c>
    </row>
    <row r="277" spans="1:47" s="2" customFormat="1" ht="12">
      <c r="A277" s="33"/>
      <c r="B277" s="34"/>
      <c r="C277" s="33"/>
      <c r="D277" s="179" t="s">
        <v>782</v>
      </c>
      <c r="E277" s="33"/>
      <c r="F277" s="221" t="s">
        <v>774</v>
      </c>
      <c r="G277" s="33"/>
      <c r="H277" s="222">
        <v>1.33</v>
      </c>
      <c r="I277" s="33"/>
      <c r="J277" s="33"/>
      <c r="K277" s="33"/>
      <c r="L277" s="34"/>
      <c r="M277" s="202"/>
      <c r="N277" s="203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U277" s="18" t="s">
        <v>86</v>
      </c>
    </row>
    <row r="278" spans="1:47" s="2" customFormat="1" ht="12">
      <c r="A278" s="33"/>
      <c r="B278" s="34"/>
      <c r="C278" s="33"/>
      <c r="D278" s="179" t="s">
        <v>782</v>
      </c>
      <c r="E278" s="33"/>
      <c r="F278" s="221" t="s">
        <v>777</v>
      </c>
      <c r="G278" s="33"/>
      <c r="H278" s="222">
        <v>1.61</v>
      </c>
      <c r="I278" s="33"/>
      <c r="J278" s="33"/>
      <c r="K278" s="33"/>
      <c r="L278" s="34"/>
      <c r="M278" s="202"/>
      <c r="N278" s="203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U278" s="18" t="s">
        <v>86</v>
      </c>
    </row>
    <row r="279" spans="1:47" s="2" customFormat="1" ht="12">
      <c r="A279" s="33"/>
      <c r="B279" s="34"/>
      <c r="C279" s="33"/>
      <c r="D279" s="179" t="s">
        <v>782</v>
      </c>
      <c r="E279" s="33"/>
      <c r="F279" s="221" t="s">
        <v>645</v>
      </c>
      <c r="G279" s="33"/>
      <c r="H279" s="222">
        <v>16.26</v>
      </c>
      <c r="I279" s="33"/>
      <c r="J279" s="33"/>
      <c r="K279" s="33"/>
      <c r="L279" s="34"/>
      <c r="M279" s="202"/>
      <c r="N279" s="203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U279" s="18" t="s">
        <v>86</v>
      </c>
    </row>
    <row r="280" spans="1:47" s="2" customFormat="1" ht="12">
      <c r="A280" s="33"/>
      <c r="B280" s="34"/>
      <c r="C280" s="33"/>
      <c r="D280" s="179" t="s">
        <v>782</v>
      </c>
      <c r="E280" s="33"/>
      <c r="F280" s="220" t="s">
        <v>790</v>
      </c>
      <c r="G280" s="33"/>
      <c r="H280" s="33"/>
      <c r="I280" s="33"/>
      <c r="J280" s="33"/>
      <c r="K280" s="33"/>
      <c r="L280" s="34"/>
      <c r="M280" s="202"/>
      <c r="N280" s="203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U280" s="18" t="s">
        <v>86</v>
      </c>
    </row>
    <row r="281" spans="1:47" s="2" customFormat="1" ht="12">
      <c r="A281" s="33"/>
      <c r="B281" s="34"/>
      <c r="C281" s="33"/>
      <c r="D281" s="179" t="s">
        <v>782</v>
      </c>
      <c r="E281" s="33"/>
      <c r="F281" s="221" t="s">
        <v>771</v>
      </c>
      <c r="G281" s="33"/>
      <c r="H281" s="222">
        <v>0</v>
      </c>
      <c r="I281" s="33"/>
      <c r="J281" s="33"/>
      <c r="K281" s="33"/>
      <c r="L281" s="34"/>
      <c r="M281" s="202"/>
      <c r="N281" s="203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U281" s="18" t="s">
        <v>86</v>
      </c>
    </row>
    <row r="282" spans="1:47" s="2" customFormat="1" ht="12">
      <c r="A282" s="33"/>
      <c r="B282" s="34"/>
      <c r="C282" s="33"/>
      <c r="D282" s="179" t="s">
        <v>782</v>
      </c>
      <c r="E282" s="33"/>
      <c r="F282" s="221" t="s">
        <v>749</v>
      </c>
      <c r="G282" s="33"/>
      <c r="H282" s="222">
        <v>0</v>
      </c>
      <c r="I282" s="33"/>
      <c r="J282" s="33"/>
      <c r="K282" s="33"/>
      <c r="L282" s="34"/>
      <c r="M282" s="202"/>
      <c r="N282" s="203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U282" s="18" t="s">
        <v>86</v>
      </c>
    </row>
    <row r="283" spans="1:47" s="2" customFormat="1" ht="12">
      <c r="A283" s="33"/>
      <c r="B283" s="34"/>
      <c r="C283" s="33"/>
      <c r="D283" s="179" t="s">
        <v>782</v>
      </c>
      <c r="E283" s="33"/>
      <c r="F283" s="221" t="s">
        <v>772</v>
      </c>
      <c r="G283" s="33"/>
      <c r="H283" s="222">
        <v>13.32</v>
      </c>
      <c r="I283" s="33"/>
      <c r="J283" s="33"/>
      <c r="K283" s="33"/>
      <c r="L283" s="34"/>
      <c r="M283" s="202"/>
      <c r="N283" s="203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U283" s="18" t="s">
        <v>86</v>
      </c>
    </row>
    <row r="284" spans="1:65" s="2" customFormat="1" ht="16.5" customHeight="1">
      <c r="A284" s="33"/>
      <c r="B284" s="149"/>
      <c r="C284" s="150" t="s">
        <v>313</v>
      </c>
      <c r="D284" s="150" t="s">
        <v>160</v>
      </c>
      <c r="E284" s="151" t="s">
        <v>796</v>
      </c>
      <c r="F284" s="152" t="s">
        <v>797</v>
      </c>
      <c r="G284" s="153" t="s">
        <v>284</v>
      </c>
      <c r="H284" s="154">
        <v>35</v>
      </c>
      <c r="I284" s="155"/>
      <c r="J284" s="156">
        <f>ROUND(I284*H284,2)</f>
        <v>0</v>
      </c>
      <c r="K284" s="152" t="s">
        <v>636</v>
      </c>
      <c r="L284" s="34"/>
      <c r="M284" s="157" t="s">
        <v>1</v>
      </c>
      <c r="N284" s="158" t="s">
        <v>43</v>
      </c>
      <c r="O284" s="59"/>
      <c r="P284" s="159">
        <f>O284*H284</f>
        <v>0</v>
      </c>
      <c r="Q284" s="159">
        <v>0</v>
      </c>
      <c r="R284" s="159">
        <f>Q284*H284</f>
        <v>0</v>
      </c>
      <c r="S284" s="159">
        <v>0.255</v>
      </c>
      <c r="T284" s="160">
        <f>S284*H284</f>
        <v>8.925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1" t="s">
        <v>164</v>
      </c>
      <c r="AT284" s="161" t="s">
        <v>160</v>
      </c>
      <c r="AU284" s="161" t="s">
        <v>86</v>
      </c>
      <c r="AY284" s="18" t="s">
        <v>157</v>
      </c>
      <c r="BE284" s="162">
        <f>IF(N284="základní",J284,0)</f>
        <v>0</v>
      </c>
      <c r="BF284" s="162">
        <f>IF(N284="snížená",J284,0)</f>
        <v>0</v>
      </c>
      <c r="BG284" s="162">
        <f>IF(N284="zákl. přenesená",J284,0)</f>
        <v>0</v>
      </c>
      <c r="BH284" s="162">
        <f>IF(N284="sníž. přenesená",J284,0)</f>
        <v>0</v>
      </c>
      <c r="BI284" s="162">
        <f>IF(N284="nulová",J284,0)</f>
        <v>0</v>
      </c>
      <c r="BJ284" s="18" t="s">
        <v>33</v>
      </c>
      <c r="BK284" s="162">
        <f>ROUND(I284*H284,2)</f>
        <v>0</v>
      </c>
      <c r="BL284" s="18" t="s">
        <v>164</v>
      </c>
      <c r="BM284" s="161" t="s">
        <v>798</v>
      </c>
    </row>
    <row r="285" spans="1:47" s="2" customFormat="1" ht="12">
      <c r="A285" s="33"/>
      <c r="B285" s="34"/>
      <c r="C285" s="33"/>
      <c r="D285" s="199" t="s">
        <v>638</v>
      </c>
      <c r="E285" s="33"/>
      <c r="F285" s="200" t="s">
        <v>799</v>
      </c>
      <c r="G285" s="33"/>
      <c r="H285" s="33"/>
      <c r="I285" s="201"/>
      <c r="J285" s="33"/>
      <c r="K285" s="33"/>
      <c r="L285" s="34"/>
      <c r="M285" s="202"/>
      <c r="N285" s="203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638</v>
      </c>
      <c r="AU285" s="18" t="s">
        <v>86</v>
      </c>
    </row>
    <row r="286" spans="2:51" s="13" customFormat="1" ht="12">
      <c r="B286" s="178"/>
      <c r="D286" s="179" t="s">
        <v>245</v>
      </c>
      <c r="E286" s="180" t="s">
        <v>1</v>
      </c>
      <c r="F286" s="181" t="s">
        <v>800</v>
      </c>
      <c r="H286" s="180" t="s">
        <v>1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80" t="s">
        <v>245</v>
      </c>
      <c r="AU286" s="180" t="s">
        <v>86</v>
      </c>
      <c r="AV286" s="13" t="s">
        <v>33</v>
      </c>
      <c r="AW286" s="13" t="s">
        <v>31</v>
      </c>
      <c r="AX286" s="13" t="s">
        <v>78</v>
      </c>
      <c r="AY286" s="180" t="s">
        <v>157</v>
      </c>
    </row>
    <row r="287" spans="2:51" s="13" customFormat="1" ht="12">
      <c r="B287" s="178"/>
      <c r="D287" s="179" t="s">
        <v>245</v>
      </c>
      <c r="E287" s="180" t="s">
        <v>1</v>
      </c>
      <c r="F287" s="181" t="s">
        <v>749</v>
      </c>
      <c r="H287" s="180" t="s">
        <v>1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80" t="s">
        <v>245</v>
      </c>
      <c r="AU287" s="180" t="s">
        <v>86</v>
      </c>
      <c r="AV287" s="13" t="s">
        <v>33</v>
      </c>
      <c r="AW287" s="13" t="s">
        <v>31</v>
      </c>
      <c r="AX287" s="13" t="s">
        <v>78</v>
      </c>
      <c r="AY287" s="180" t="s">
        <v>157</v>
      </c>
    </row>
    <row r="288" spans="2:51" s="14" customFormat="1" ht="12">
      <c r="B288" s="186"/>
      <c r="D288" s="179" t="s">
        <v>245</v>
      </c>
      <c r="E288" s="187" t="s">
        <v>579</v>
      </c>
      <c r="F288" s="188" t="s">
        <v>801</v>
      </c>
      <c r="H288" s="189">
        <v>22.01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7" t="s">
        <v>245</v>
      </c>
      <c r="AU288" s="187" t="s">
        <v>86</v>
      </c>
      <c r="AV288" s="14" t="s">
        <v>86</v>
      </c>
      <c r="AW288" s="14" t="s">
        <v>31</v>
      </c>
      <c r="AX288" s="14" t="s">
        <v>78</v>
      </c>
      <c r="AY288" s="187" t="s">
        <v>157</v>
      </c>
    </row>
    <row r="289" spans="2:51" s="14" customFormat="1" ht="12">
      <c r="B289" s="186"/>
      <c r="D289" s="179" t="s">
        <v>245</v>
      </c>
      <c r="E289" s="187" t="s">
        <v>802</v>
      </c>
      <c r="F289" s="188" t="s">
        <v>803</v>
      </c>
      <c r="H289" s="189">
        <v>3.27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7" t="s">
        <v>245</v>
      </c>
      <c r="AU289" s="187" t="s">
        <v>86</v>
      </c>
      <c r="AV289" s="14" t="s">
        <v>86</v>
      </c>
      <c r="AW289" s="14" t="s">
        <v>31</v>
      </c>
      <c r="AX289" s="14" t="s">
        <v>78</v>
      </c>
      <c r="AY289" s="187" t="s">
        <v>157</v>
      </c>
    </row>
    <row r="290" spans="2:51" s="16" customFormat="1" ht="12">
      <c r="B290" s="212"/>
      <c r="D290" s="179" t="s">
        <v>245</v>
      </c>
      <c r="E290" s="213" t="s">
        <v>804</v>
      </c>
      <c r="F290" s="214" t="s">
        <v>776</v>
      </c>
      <c r="H290" s="215">
        <v>25.28</v>
      </c>
      <c r="I290" s="216"/>
      <c r="L290" s="212"/>
      <c r="M290" s="217"/>
      <c r="N290" s="218"/>
      <c r="O290" s="218"/>
      <c r="P290" s="218"/>
      <c r="Q290" s="218"/>
      <c r="R290" s="218"/>
      <c r="S290" s="218"/>
      <c r="T290" s="219"/>
      <c r="AT290" s="213" t="s">
        <v>245</v>
      </c>
      <c r="AU290" s="213" t="s">
        <v>86</v>
      </c>
      <c r="AV290" s="16" t="s">
        <v>113</v>
      </c>
      <c r="AW290" s="16" t="s">
        <v>31</v>
      </c>
      <c r="AX290" s="16" t="s">
        <v>78</v>
      </c>
      <c r="AY290" s="213" t="s">
        <v>157</v>
      </c>
    </row>
    <row r="291" spans="2:51" s="14" customFormat="1" ht="12">
      <c r="B291" s="186"/>
      <c r="D291" s="179" t="s">
        <v>245</v>
      </c>
      <c r="E291" s="187" t="s">
        <v>1</v>
      </c>
      <c r="F291" s="188" t="s">
        <v>805</v>
      </c>
      <c r="H291" s="189">
        <v>9.72</v>
      </c>
      <c r="I291" s="190"/>
      <c r="L291" s="186"/>
      <c r="M291" s="191"/>
      <c r="N291" s="192"/>
      <c r="O291" s="192"/>
      <c r="P291" s="192"/>
      <c r="Q291" s="192"/>
      <c r="R291" s="192"/>
      <c r="S291" s="192"/>
      <c r="T291" s="193"/>
      <c r="AT291" s="187" t="s">
        <v>245</v>
      </c>
      <c r="AU291" s="187" t="s">
        <v>86</v>
      </c>
      <c r="AV291" s="14" t="s">
        <v>86</v>
      </c>
      <c r="AW291" s="14" t="s">
        <v>31</v>
      </c>
      <c r="AX291" s="14" t="s">
        <v>78</v>
      </c>
      <c r="AY291" s="187" t="s">
        <v>157</v>
      </c>
    </row>
    <row r="292" spans="2:51" s="15" customFormat="1" ht="12">
      <c r="B292" s="204"/>
      <c r="D292" s="179" t="s">
        <v>245</v>
      </c>
      <c r="E292" s="205" t="s">
        <v>578</v>
      </c>
      <c r="F292" s="206" t="s">
        <v>645</v>
      </c>
      <c r="H292" s="207">
        <v>35</v>
      </c>
      <c r="I292" s="208"/>
      <c r="L292" s="204"/>
      <c r="M292" s="209"/>
      <c r="N292" s="210"/>
      <c r="O292" s="210"/>
      <c r="P292" s="210"/>
      <c r="Q292" s="210"/>
      <c r="R292" s="210"/>
      <c r="S292" s="210"/>
      <c r="T292" s="211"/>
      <c r="AT292" s="205" t="s">
        <v>245</v>
      </c>
      <c r="AU292" s="205" t="s">
        <v>86</v>
      </c>
      <c r="AV292" s="15" t="s">
        <v>164</v>
      </c>
      <c r="AW292" s="15" t="s">
        <v>31</v>
      </c>
      <c r="AX292" s="15" t="s">
        <v>33</v>
      </c>
      <c r="AY292" s="205" t="s">
        <v>157</v>
      </c>
    </row>
    <row r="293" spans="1:65" s="2" customFormat="1" ht="16.5" customHeight="1">
      <c r="A293" s="33"/>
      <c r="B293" s="149"/>
      <c r="C293" s="150" t="s">
        <v>230</v>
      </c>
      <c r="D293" s="150" t="s">
        <v>160</v>
      </c>
      <c r="E293" s="151" t="s">
        <v>806</v>
      </c>
      <c r="F293" s="152" t="s">
        <v>807</v>
      </c>
      <c r="G293" s="153" t="s">
        <v>284</v>
      </c>
      <c r="H293" s="154">
        <v>35</v>
      </c>
      <c r="I293" s="155"/>
      <c r="J293" s="156">
        <f>ROUND(I293*H293,2)</f>
        <v>0</v>
      </c>
      <c r="K293" s="152" t="s">
        <v>636</v>
      </c>
      <c r="L293" s="34"/>
      <c r="M293" s="157" t="s">
        <v>1</v>
      </c>
      <c r="N293" s="158" t="s">
        <v>43</v>
      </c>
      <c r="O293" s="59"/>
      <c r="P293" s="159">
        <f>O293*H293</f>
        <v>0</v>
      </c>
      <c r="Q293" s="159">
        <v>0</v>
      </c>
      <c r="R293" s="159">
        <f>Q293*H293</f>
        <v>0</v>
      </c>
      <c r="S293" s="159">
        <v>0</v>
      </c>
      <c r="T293" s="160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1" t="s">
        <v>164</v>
      </c>
      <c r="AT293" s="161" t="s">
        <v>160</v>
      </c>
      <c r="AU293" s="161" t="s">
        <v>86</v>
      </c>
      <c r="AY293" s="18" t="s">
        <v>157</v>
      </c>
      <c r="BE293" s="162">
        <f>IF(N293="základní",J293,0)</f>
        <v>0</v>
      </c>
      <c r="BF293" s="162">
        <f>IF(N293="snížená",J293,0)</f>
        <v>0</v>
      </c>
      <c r="BG293" s="162">
        <f>IF(N293="zákl. přenesená",J293,0)</f>
        <v>0</v>
      </c>
      <c r="BH293" s="162">
        <f>IF(N293="sníž. přenesená",J293,0)</f>
        <v>0</v>
      </c>
      <c r="BI293" s="162">
        <f>IF(N293="nulová",J293,0)</f>
        <v>0</v>
      </c>
      <c r="BJ293" s="18" t="s">
        <v>33</v>
      </c>
      <c r="BK293" s="162">
        <f>ROUND(I293*H293,2)</f>
        <v>0</v>
      </c>
      <c r="BL293" s="18" t="s">
        <v>164</v>
      </c>
      <c r="BM293" s="161" t="s">
        <v>808</v>
      </c>
    </row>
    <row r="294" spans="1:47" s="2" customFormat="1" ht="12">
      <c r="A294" s="33"/>
      <c r="B294" s="34"/>
      <c r="C294" s="33"/>
      <c r="D294" s="199" t="s">
        <v>638</v>
      </c>
      <c r="E294" s="33"/>
      <c r="F294" s="200" t="s">
        <v>809</v>
      </c>
      <c r="G294" s="33"/>
      <c r="H294" s="33"/>
      <c r="I294" s="201"/>
      <c r="J294" s="33"/>
      <c r="K294" s="33"/>
      <c r="L294" s="34"/>
      <c r="M294" s="202"/>
      <c r="N294" s="203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638</v>
      </c>
      <c r="AU294" s="18" t="s">
        <v>86</v>
      </c>
    </row>
    <row r="295" spans="2:51" s="14" customFormat="1" ht="12">
      <c r="B295" s="186"/>
      <c r="D295" s="179" t="s">
        <v>245</v>
      </c>
      <c r="E295" s="187" t="s">
        <v>1</v>
      </c>
      <c r="F295" s="188" t="s">
        <v>578</v>
      </c>
      <c r="H295" s="189">
        <v>35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7" t="s">
        <v>245</v>
      </c>
      <c r="AU295" s="187" t="s">
        <v>86</v>
      </c>
      <c r="AV295" s="14" t="s">
        <v>86</v>
      </c>
      <c r="AW295" s="14" t="s">
        <v>31</v>
      </c>
      <c r="AX295" s="14" t="s">
        <v>33</v>
      </c>
      <c r="AY295" s="187" t="s">
        <v>157</v>
      </c>
    </row>
    <row r="296" spans="1:47" s="2" customFormat="1" ht="12">
      <c r="A296" s="33"/>
      <c r="B296" s="34"/>
      <c r="C296" s="33"/>
      <c r="D296" s="179" t="s">
        <v>782</v>
      </c>
      <c r="E296" s="33"/>
      <c r="F296" s="220" t="s">
        <v>810</v>
      </c>
      <c r="G296" s="33"/>
      <c r="H296" s="33"/>
      <c r="I296" s="33"/>
      <c r="J296" s="33"/>
      <c r="K296" s="33"/>
      <c r="L296" s="34"/>
      <c r="M296" s="202"/>
      <c r="N296" s="203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U296" s="18" t="s">
        <v>86</v>
      </c>
    </row>
    <row r="297" spans="1:47" s="2" customFormat="1" ht="12">
      <c r="A297" s="33"/>
      <c r="B297" s="34"/>
      <c r="C297" s="33"/>
      <c r="D297" s="179" t="s">
        <v>782</v>
      </c>
      <c r="E297" s="33"/>
      <c r="F297" s="221" t="s">
        <v>800</v>
      </c>
      <c r="G297" s="33"/>
      <c r="H297" s="222">
        <v>0</v>
      </c>
      <c r="I297" s="33"/>
      <c r="J297" s="33"/>
      <c r="K297" s="33"/>
      <c r="L297" s="34"/>
      <c r="M297" s="202"/>
      <c r="N297" s="203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U297" s="18" t="s">
        <v>86</v>
      </c>
    </row>
    <row r="298" spans="1:47" s="2" customFormat="1" ht="12">
      <c r="A298" s="33"/>
      <c r="B298" s="34"/>
      <c r="C298" s="33"/>
      <c r="D298" s="179" t="s">
        <v>782</v>
      </c>
      <c r="E298" s="33"/>
      <c r="F298" s="221" t="s">
        <v>749</v>
      </c>
      <c r="G298" s="33"/>
      <c r="H298" s="222">
        <v>0</v>
      </c>
      <c r="I298" s="33"/>
      <c r="J298" s="33"/>
      <c r="K298" s="33"/>
      <c r="L298" s="34"/>
      <c r="M298" s="202"/>
      <c r="N298" s="203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U298" s="18" t="s">
        <v>86</v>
      </c>
    </row>
    <row r="299" spans="1:47" s="2" customFormat="1" ht="12">
      <c r="A299" s="33"/>
      <c r="B299" s="34"/>
      <c r="C299" s="33"/>
      <c r="D299" s="179" t="s">
        <v>782</v>
      </c>
      <c r="E299" s="33"/>
      <c r="F299" s="221" t="s">
        <v>801</v>
      </c>
      <c r="G299" s="33"/>
      <c r="H299" s="222">
        <v>22.01</v>
      </c>
      <c r="I299" s="33"/>
      <c r="J299" s="33"/>
      <c r="K299" s="33"/>
      <c r="L299" s="34"/>
      <c r="M299" s="202"/>
      <c r="N299" s="203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U299" s="18" t="s">
        <v>86</v>
      </c>
    </row>
    <row r="300" spans="1:47" s="2" customFormat="1" ht="12">
      <c r="A300" s="33"/>
      <c r="B300" s="34"/>
      <c r="C300" s="33"/>
      <c r="D300" s="179" t="s">
        <v>782</v>
      </c>
      <c r="E300" s="33"/>
      <c r="F300" s="221" t="s">
        <v>803</v>
      </c>
      <c r="G300" s="33"/>
      <c r="H300" s="222">
        <v>3.27</v>
      </c>
      <c r="I300" s="33"/>
      <c r="J300" s="33"/>
      <c r="K300" s="33"/>
      <c r="L300" s="34"/>
      <c r="M300" s="202"/>
      <c r="N300" s="203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U300" s="18" t="s">
        <v>86</v>
      </c>
    </row>
    <row r="301" spans="1:47" s="2" customFormat="1" ht="12">
      <c r="A301" s="33"/>
      <c r="B301" s="34"/>
      <c r="C301" s="33"/>
      <c r="D301" s="179" t="s">
        <v>782</v>
      </c>
      <c r="E301" s="33"/>
      <c r="F301" s="221" t="s">
        <v>805</v>
      </c>
      <c r="G301" s="33"/>
      <c r="H301" s="222">
        <v>9.72</v>
      </c>
      <c r="I301" s="33"/>
      <c r="J301" s="33"/>
      <c r="K301" s="33"/>
      <c r="L301" s="34"/>
      <c r="M301" s="202"/>
      <c r="N301" s="203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U301" s="18" t="s">
        <v>86</v>
      </c>
    </row>
    <row r="302" spans="1:47" s="2" customFormat="1" ht="12">
      <c r="A302" s="33"/>
      <c r="B302" s="34"/>
      <c r="C302" s="33"/>
      <c r="D302" s="179" t="s">
        <v>782</v>
      </c>
      <c r="E302" s="33"/>
      <c r="F302" s="221" t="s">
        <v>645</v>
      </c>
      <c r="G302" s="33"/>
      <c r="H302" s="222">
        <v>35</v>
      </c>
      <c r="I302" s="33"/>
      <c r="J302" s="33"/>
      <c r="K302" s="33"/>
      <c r="L302" s="34"/>
      <c r="M302" s="202"/>
      <c r="N302" s="203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U302" s="18" t="s">
        <v>86</v>
      </c>
    </row>
    <row r="303" spans="1:65" s="2" customFormat="1" ht="16.5" customHeight="1">
      <c r="A303" s="33"/>
      <c r="B303" s="149"/>
      <c r="C303" s="150" t="s">
        <v>318</v>
      </c>
      <c r="D303" s="150" t="s">
        <v>160</v>
      </c>
      <c r="E303" s="151" t="s">
        <v>811</v>
      </c>
      <c r="F303" s="152" t="s">
        <v>812</v>
      </c>
      <c r="G303" s="153" t="s">
        <v>213</v>
      </c>
      <c r="H303" s="154">
        <v>13.153</v>
      </c>
      <c r="I303" s="155"/>
      <c r="J303" s="156">
        <f>ROUND(I303*H303,2)</f>
        <v>0</v>
      </c>
      <c r="K303" s="152" t="s">
        <v>1</v>
      </c>
      <c r="L303" s="34"/>
      <c r="M303" s="157" t="s">
        <v>1</v>
      </c>
      <c r="N303" s="158" t="s">
        <v>43</v>
      </c>
      <c r="O303" s="59"/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1" t="s">
        <v>164</v>
      </c>
      <c r="AT303" s="161" t="s">
        <v>160</v>
      </c>
      <c r="AU303" s="161" t="s">
        <v>86</v>
      </c>
      <c r="AY303" s="18" t="s">
        <v>157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8" t="s">
        <v>33</v>
      </c>
      <c r="BK303" s="162">
        <f>ROUND(I303*H303,2)</f>
        <v>0</v>
      </c>
      <c r="BL303" s="18" t="s">
        <v>164</v>
      </c>
      <c r="BM303" s="161" t="s">
        <v>813</v>
      </c>
    </row>
    <row r="304" spans="2:51" s="14" customFormat="1" ht="12">
      <c r="B304" s="186"/>
      <c r="D304" s="179" t="s">
        <v>245</v>
      </c>
      <c r="E304" s="187" t="s">
        <v>1</v>
      </c>
      <c r="F304" s="188" t="s">
        <v>814</v>
      </c>
      <c r="H304" s="189">
        <v>4.228</v>
      </c>
      <c r="I304" s="190"/>
      <c r="L304" s="186"/>
      <c r="M304" s="191"/>
      <c r="N304" s="192"/>
      <c r="O304" s="192"/>
      <c r="P304" s="192"/>
      <c r="Q304" s="192"/>
      <c r="R304" s="192"/>
      <c r="S304" s="192"/>
      <c r="T304" s="193"/>
      <c r="AT304" s="187" t="s">
        <v>245</v>
      </c>
      <c r="AU304" s="187" t="s">
        <v>86</v>
      </c>
      <c r="AV304" s="14" t="s">
        <v>86</v>
      </c>
      <c r="AW304" s="14" t="s">
        <v>31</v>
      </c>
      <c r="AX304" s="14" t="s">
        <v>78</v>
      </c>
      <c r="AY304" s="187" t="s">
        <v>157</v>
      </c>
    </row>
    <row r="305" spans="2:51" s="14" customFormat="1" ht="12">
      <c r="B305" s="186"/>
      <c r="D305" s="179" t="s">
        <v>245</v>
      </c>
      <c r="E305" s="187" t="s">
        <v>1</v>
      </c>
      <c r="F305" s="188" t="s">
        <v>815</v>
      </c>
      <c r="H305" s="189">
        <v>8.925</v>
      </c>
      <c r="I305" s="190"/>
      <c r="L305" s="186"/>
      <c r="M305" s="191"/>
      <c r="N305" s="192"/>
      <c r="O305" s="192"/>
      <c r="P305" s="192"/>
      <c r="Q305" s="192"/>
      <c r="R305" s="192"/>
      <c r="S305" s="192"/>
      <c r="T305" s="193"/>
      <c r="AT305" s="187" t="s">
        <v>245</v>
      </c>
      <c r="AU305" s="187" t="s">
        <v>86</v>
      </c>
      <c r="AV305" s="14" t="s">
        <v>86</v>
      </c>
      <c r="AW305" s="14" t="s">
        <v>31</v>
      </c>
      <c r="AX305" s="14" t="s">
        <v>78</v>
      </c>
      <c r="AY305" s="187" t="s">
        <v>157</v>
      </c>
    </row>
    <row r="306" spans="2:51" s="15" customFormat="1" ht="12">
      <c r="B306" s="204"/>
      <c r="D306" s="179" t="s">
        <v>245</v>
      </c>
      <c r="E306" s="205" t="s">
        <v>1</v>
      </c>
      <c r="F306" s="206" t="s">
        <v>645</v>
      </c>
      <c r="H306" s="207">
        <v>13.153</v>
      </c>
      <c r="I306" s="208"/>
      <c r="L306" s="204"/>
      <c r="M306" s="209"/>
      <c r="N306" s="210"/>
      <c r="O306" s="210"/>
      <c r="P306" s="210"/>
      <c r="Q306" s="210"/>
      <c r="R306" s="210"/>
      <c r="S306" s="210"/>
      <c r="T306" s="211"/>
      <c r="AT306" s="205" t="s">
        <v>245</v>
      </c>
      <c r="AU306" s="205" t="s">
        <v>86</v>
      </c>
      <c r="AV306" s="15" t="s">
        <v>164</v>
      </c>
      <c r="AW306" s="15" t="s">
        <v>31</v>
      </c>
      <c r="AX306" s="15" t="s">
        <v>33</v>
      </c>
      <c r="AY306" s="205" t="s">
        <v>157</v>
      </c>
    </row>
    <row r="307" spans="1:65" s="2" customFormat="1" ht="16.5" customHeight="1">
      <c r="A307" s="33"/>
      <c r="B307" s="149"/>
      <c r="C307" s="150" t="s">
        <v>275</v>
      </c>
      <c r="D307" s="150" t="s">
        <v>160</v>
      </c>
      <c r="E307" s="151" t="s">
        <v>791</v>
      </c>
      <c r="F307" s="152" t="s">
        <v>792</v>
      </c>
      <c r="G307" s="153" t="s">
        <v>284</v>
      </c>
      <c r="H307" s="154">
        <v>22.01</v>
      </c>
      <c r="I307" s="155"/>
      <c r="J307" s="156">
        <f>ROUND(I307*H307,2)</f>
        <v>0</v>
      </c>
      <c r="K307" s="152" t="s">
        <v>636</v>
      </c>
      <c r="L307" s="34"/>
      <c r="M307" s="157" t="s">
        <v>1</v>
      </c>
      <c r="N307" s="158" t="s">
        <v>43</v>
      </c>
      <c r="O307" s="59"/>
      <c r="P307" s="159">
        <f>O307*H307</f>
        <v>0</v>
      </c>
      <c r="Q307" s="159">
        <v>0</v>
      </c>
      <c r="R307" s="159">
        <f>Q307*H307</f>
        <v>0</v>
      </c>
      <c r="S307" s="159">
        <v>0.29</v>
      </c>
      <c r="T307" s="160">
        <f>S307*H307</f>
        <v>6.3829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1" t="s">
        <v>164</v>
      </c>
      <c r="AT307" s="161" t="s">
        <v>160</v>
      </c>
      <c r="AU307" s="161" t="s">
        <v>86</v>
      </c>
      <c r="AY307" s="18" t="s">
        <v>157</v>
      </c>
      <c r="BE307" s="162">
        <f>IF(N307="základní",J307,0)</f>
        <v>0</v>
      </c>
      <c r="BF307" s="162">
        <f>IF(N307="snížená",J307,0)</f>
        <v>0</v>
      </c>
      <c r="BG307" s="162">
        <f>IF(N307="zákl. přenesená",J307,0)</f>
        <v>0</v>
      </c>
      <c r="BH307" s="162">
        <f>IF(N307="sníž. přenesená",J307,0)</f>
        <v>0</v>
      </c>
      <c r="BI307" s="162">
        <f>IF(N307="nulová",J307,0)</f>
        <v>0</v>
      </c>
      <c r="BJ307" s="18" t="s">
        <v>33</v>
      </c>
      <c r="BK307" s="162">
        <f>ROUND(I307*H307,2)</f>
        <v>0</v>
      </c>
      <c r="BL307" s="18" t="s">
        <v>164</v>
      </c>
      <c r="BM307" s="161" t="s">
        <v>816</v>
      </c>
    </row>
    <row r="308" spans="1:47" s="2" customFormat="1" ht="12">
      <c r="A308" s="33"/>
      <c r="B308" s="34"/>
      <c r="C308" s="33"/>
      <c r="D308" s="199" t="s">
        <v>638</v>
      </c>
      <c r="E308" s="33"/>
      <c r="F308" s="200" t="s">
        <v>794</v>
      </c>
      <c r="G308" s="33"/>
      <c r="H308" s="33"/>
      <c r="I308" s="201"/>
      <c r="J308" s="33"/>
      <c r="K308" s="33"/>
      <c r="L308" s="34"/>
      <c r="M308" s="202"/>
      <c r="N308" s="203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638</v>
      </c>
      <c r="AU308" s="18" t="s">
        <v>86</v>
      </c>
    </row>
    <row r="309" spans="2:51" s="13" customFormat="1" ht="12">
      <c r="B309" s="178"/>
      <c r="D309" s="179" t="s">
        <v>245</v>
      </c>
      <c r="E309" s="180" t="s">
        <v>1</v>
      </c>
      <c r="F309" s="181" t="s">
        <v>817</v>
      </c>
      <c r="H309" s="180" t="s">
        <v>1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80" t="s">
        <v>245</v>
      </c>
      <c r="AU309" s="180" t="s">
        <v>86</v>
      </c>
      <c r="AV309" s="13" t="s">
        <v>33</v>
      </c>
      <c r="AW309" s="13" t="s">
        <v>31</v>
      </c>
      <c r="AX309" s="13" t="s">
        <v>78</v>
      </c>
      <c r="AY309" s="180" t="s">
        <v>157</v>
      </c>
    </row>
    <row r="310" spans="2:51" s="14" customFormat="1" ht="12">
      <c r="B310" s="186"/>
      <c r="D310" s="179" t="s">
        <v>245</v>
      </c>
      <c r="E310" s="187" t="s">
        <v>1</v>
      </c>
      <c r="F310" s="188" t="s">
        <v>818</v>
      </c>
      <c r="H310" s="189">
        <v>22.01</v>
      </c>
      <c r="I310" s="190"/>
      <c r="L310" s="186"/>
      <c r="M310" s="191"/>
      <c r="N310" s="192"/>
      <c r="O310" s="192"/>
      <c r="P310" s="192"/>
      <c r="Q310" s="192"/>
      <c r="R310" s="192"/>
      <c r="S310" s="192"/>
      <c r="T310" s="193"/>
      <c r="AT310" s="187" t="s">
        <v>245</v>
      </c>
      <c r="AU310" s="187" t="s">
        <v>86</v>
      </c>
      <c r="AV310" s="14" t="s">
        <v>86</v>
      </c>
      <c r="AW310" s="14" t="s">
        <v>31</v>
      </c>
      <c r="AX310" s="14" t="s">
        <v>33</v>
      </c>
      <c r="AY310" s="187" t="s">
        <v>157</v>
      </c>
    </row>
    <row r="311" spans="1:47" s="2" customFormat="1" ht="12">
      <c r="A311" s="33"/>
      <c r="B311" s="34"/>
      <c r="C311" s="33"/>
      <c r="D311" s="179" t="s">
        <v>782</v>
      </c>
      <c r="E311" s="33"/>
      <c r="F311" s="220" t="s">
        <v>810</v>
      </c>
      <c r="G311" s="33"/>
      <c r="H311" s="33"/>
      <c r="I311" s="33"/>
      <c r="J311" s="33"/>
      <c r="K311" s="33"/>
      <c r="L311" s="34"/>
      <c r="M311" s="202"/>
      <c r="N311" s="203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U311" s="18" t="s">
        <v>86</v>
      </c>
    </row>
    <row r="312" spans="1:47" s="2" customFormat="1" ht="12">
      <c r="A312" s="33"/>
      <c r="B312" s="34"/>
      <c r="C312" s="33"/>
      <c r="D312" s="179" t="s">
        <v>782</v>
      </c>
      <c r="E312" s="33"/>
      <c r="F312" s="221" t="s">
        <v>800</v>
      </c>
      <c r="G312" s="33"/>
      <c r="H312" s="222">
        <v>0</v>
      </c>
      <c r="I312" s="33"/>
      <c r="J312" s="33"/>
      <c r="K312" s="33"/>
      <c r="L312" s="34"/>
      <c r="M312" s="202"/>
      <c r="N312" s="203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U312" s="18" t="s">
        <v>86</v>
      </c>
    </row>
    <row r="313" spans="1:47" s="2" customFormat="1" ht="12">
      <c r="A313" s="33"/>
      <c r="B313" s="34"/>
      <c r="C313" s="33"/>
      <c r="D313" s="179" t="s">
        <v>782</v>
      </c>
      <c r="E313" s="33"/>
      <c r="F313" s="221" t="s">
        <v>749</v>
      </c>
      <c r="G313" s="33"/>
      <c r="H313" s="222">
        <v>0</v>
      </c>
      <c r="I313" s="33"/>
      <c r="J313" s="33"/>
      <c r="K313" s="33"/>
      <c r="L313" s="34"/>
      <c r="M313" s="202"/>
      <c r="N313" s="203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U313" s="18" t="s">
        <v>86</v>
      </c>
    </row>
    <row r="314" spans="1:47" s="2" customFormat="1" ht="12">
      <c r="A314" s="33"/>
      <c r="B314" s="34"/>
      <c r="C314" s="33"/>
      <c r="D314" s="179" t="s">
        <v>782</v>
      </c>
      <c r="E314" s="33"/>
      <c r="F314" s="221" t="s">
        <v>801</v>
      </c>
      <c r="G314" s="33"/>
      <c r="H314" s="222">
        <v>22.01</v>
      </c>
      <c r="I314" s="33"/>
      <c r="J314" s="33"/>
      <c r="K314" s="33"/>
      <c r="L314" s="34"/>
      <c r="M314" s="202"/>
      <c r="N314" s="203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U314" s="18" t="s">
        <v>86</v>
      </c>
    </row>
    <row r="315" spans="1:47" s="2" customFormat="1" ht="12">
      <c r="A315" s="33"/>
      <c r="B315" s="34"/>
      <c r="C315" s="33"/>
      <c r="D315" s="179" t="s">
        <v>782</v>
      </c>
      <c r="E315" s="33"/>
      <c r="F315" s="221" t="s">
        <v>803</v>
      </c>
      <c r="G315" s="33"/>
      <c r="H315" s="222">
        <v>3.27</v>
      </c>
      <c r="I315" s="33"/>
      <c r="J315" s="33"/>
      <c r="K315" s="33"/>
      <c r="L315" s="34"/>
      <c r="M315" s="202"/>
      <c r="N315" s="203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U315" s="18" t="s">
        <v>86</v>
      </c>
    </row>
    <row r="316" spans="1:47" s="2" customFormat="1" ht="12">
      <c r="A316" s="33"/>
      <c r="B316" s="34"/>
      <c r="C316" s="33"/>
      <c r="D316" s="179" t="s">
        <v>782</v>
      </c>
      <c r="E316" s="33"/>
      <c r="F316" s="221" t="s">
        <v>805</v>
      </c>
      <c r="G316" s="33"/>
      <c r="H316" s="222">
        <v>9.72</v>
      </c>
      <c r="I316" s="33"/>
      <c r="J316" s="33"/>
      <c r="K316" s="33"/>
      <c r="L316" s="34"/>
      <c r="M316" s="202"/>
      <c r="N316" s="203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U316" s="18" t="s">
        <v>86</v>
      </c>
    </row>
    <row r="317" spans="1:47" s="2" customFormat="1" ht="12">
      <c r="A317" s="33"/>
      <c r="B317" s="34"/>
      <c r="C317" s="33"/>
      <c r="D317" s="179" t="s">
        <v>782</v>
      </c>
      <c r="E317" s="33"/>
      <c r="F317" s="221" t="s">
        <v>645</v>
      </c>
      <c r="G317" s="33"/>
      <c r="H317" s="222">
        <v>35</v>
      </c>
      <c r="I317" s="33"/>
      <c r="J317" s="33"/>
      <c r="K317" s="33"/>
      <c r="L317" s="34"/>
      <c r="M317" s="202"/>
      <c r="N317" s="203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U317" s="18" t="s">
        <v>86</v>
      </c>
    </row>
    <row r="318" spans="1:47" s="2" customFormat="1" ht="12">
      <c r="A318" s="33"/>
      <c r="B318" s="34"/>
      <c r="C318" s="33"/>
      <c r="D318" s="179" t="s">
        <v>782</v>
      </c>
      <c r="E318" s="33"/>
      <c r="F318" s="220" t="s">
        <v>819</v>
      </c>
      <c r="G318" s="33"/>
      <c r="H318" s="33"/>
      <c r="I318" s="33"/>
      <c r="J318" s="33"/>
      <c r="K318" s="33"/>
      <c r="L318" s="34"/>
      <c r="M318" s="202"/>
      <c r="N318" s="203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U318" s="18" t="s">
        <v>86</v>
      </c>
    </row>
    <row r="319" spans="1:47" s="2" customFormat="1" ht="12">
      <c r="A319" s="33"/>
      <c r="B319" s="34"/>
      <c r="C319" s="33"/>
      <c r="D319" s="179" t="s">
        <v>782</v>
      </c>
      <c r="E319" s="33"/>
      <c r="F319" s="221" t="s">
        <v>800</v>
      </c>
      <c r="G319" s="33"/>
      <c r="H319" s="222">
        <v>0</v>
      </c>
      <c r="I319" s="33"/>
      <c r="J319" s="33"/>
      <c r="K319" s="33"/>
      <c r="L319" s="34"/>
      <c r="M319" s="202"/>
      <c r="N319" s="203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U319" s="18" t="s">
        <v>86</v>
      </c>
    </row>
    <row r="320" spans="1:47" s="2" customFormat="1" ht="12">
      <c r="A320" s="33"/>
      <c r="B320" s="34"/>
      <c r="C320" s="33"/>
      <c r="D320" s="179" t="s">
        <v>782</v>
      </c>
      <c r="E320" s="33"/>
      <c r="F320" s="221" t="s">
        <v>749</v>
      </c>
      <c r="G320" s="33"/>
      <c r="H320" s="222">
        <v>0</v>
      </c>
      <c r="I320" s="33"/>
      <c r="J320" s="33"/>
      <c r="K320" s="33"/>
      <c r="L320" s="34"/>
      <c r="M320" s="202"/>
      <c r="N320" s="203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U320" s="18" t="s">
        <v>86</v>
      </c>
    </row>
    <row r="321" spans="1:47" s="2" customFormat="1" ht="12">
      <c r="A321" s="33"/>
      <c r="B321" s="34"/>
      <c r="C321" s="33"/>
      <c r="D321" s="179" t="s">
        <v>782</v>
      </c>
      <c r="E321" s="33"/>
      <c r="F321" s="221" t="s">
        <v>801</v>
      </c>
      <c r="G321" s="33"/>
      <c r="H321" s="222">
        <v>22.01</v>
      </c>
      <c r="I321" s="33"/>
      <c r="J321" s="33"/>
      <c r="K321" s="33"/>
      <c r="L321" s="34"/>
      <c r="M321" s="202"/>
      <c r="N321" s="203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U321" s="18" t="s">
        <v>86</v>
      </c>
    </row>
    <row r="322" spans="1:65" s="2" customFormat="1" ht="16.5" customHeight="1">
      <c r="A322" s="33"/>
      <c r="B322" s="149"/>
      <c r="C322" s="150" t="s">
        <v>323</v>
      </c>
      <c r="D322" s="150" t="s">
        <v>160</v>
      </c>
      <c r="E322" s="151" t="s">
        <v>791</v>
      </c>
      <c r="F322" s="152" t="s">
        <v>792</v>
      </c>
      <c r="G322" s="153" t="s">
        <v>284</v>
      </c>
      <c r="H322" s="154">
        <v>12.99</v>
      </c>
      <c r="I322" s="155"/>
      <c r="J322" s="156">
        <f>ROUND(I322*H322,2)</f>
        <v>0</v>
      </c>
      <c r="K322" s="152" t="s">
        <v>636</v>
      </c>
      <c r="L322" s="34"/>
      <c r="M322" s="157" t="s">
        <v>1</v>
      </c>
      <c r="N322" s="158" t="s">
        <v>43</v>
      </c>
      <c r="O322" s="59"/>
      <c r="P322" s="159">
        <f>O322*H322</f>
        <v>0</v>
      </c>
      <c r="Q322" s="159">
        <v>0</v>
      </c>
      <c r="R322" s="159">
        <f>Q322*H322</f>
        <v>0</v>
      </c>
      <c r="S322" s="159">
        <v>0.29</v>
      </c>
      <c r="T322" s="160">
        <f>S322*H322</f>
        <v>3.7670999999999997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1" t="s">
        <v>164</v>
      </c>
      <c r="AT322" s="161" t="s">
        <v>160</v>
      </c>
      <c r="AU322" s="161" t="s">
        <v>86</v>
      </c>
      <c r="AY322" s="18" t="s">
        <v>157</v>
      </c>
      <c r="BE322" s="162">
        <f>IF(N322="základní",J322,0)</f>
        <v>0</v>
      </c>
      <c r="BF322" s="162">
        <f>IF(N322="snížená",J322,0)</f>
        <v>0</v>
      </c>
      <c r="BG322" s="162">
        <f>IF(N322="zákl. přenesená",J322,0)</f>
        <v>0</v>
      </c>
      <c r="BH322" s="162">
        <f>IF(N322="sníž. přenesená",J322,0)</f>
        <v>0</v>
      </c>
      <c r="BI322" s="162">
        <f>IF(N322="nulová",J322,0)</f>
        <v>0</v>
      </c>
      <c r="BJ322" s="18" t="s">
        <v>33</v>
      </c>
      <c r="BK322" s="162">
        <f>ROUND(I322*H322,2)</f>
        <v>0</v>
      </c>
      <c r="BL322" s="18" t="s">
        <v>164</v>
      </c>
      <c r="BM322" s="161" t="s">
        <v>820</v>
      </c>
    </row>
    <row r="323" spans="1:47" s="2" customFormat="1" ht="12">
      <c r="A323" s="33"/>
      <c r="B323" s="34"/>
      <c r="C323" s="33"/>
      <c r="D323" s="199" t="s">
        <v>638</v>
      </c>
      <c r="E323" s="33"/>
      <c r="F323" s="200" t="s">
        <v>794</v>
      </c>
      <c r="G323" s="33"/>
      <c r="H323" s="33"/>
      <c r="I323" s="201"/>
      <c r="J323" s="33"/>
      <c r="K323" s="33"/>
      <c r="L323" s="34"/>
      <c r="M323" s="202"/>
      <c r="N323" s="203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638</v>
      </c>
      <c r="AU323" s="18" t="s">
        <v>86</v>
      </c>
    </row>
    <row r="324" spans="2:51" s="13" customFormat="1" ht="12">
      <c r="B324" s="178"/>
      <c r="D324" s="179" t="s">
        <v>245</v>
      </c>
      <c r="E324" s="180" t="s">
        <v>1</v>
      </c>
      <c r="F324" s="181" t="s">
        <v>821</v>
      </c>
      <c r="H324" s="180" t="s">
        <v>1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80" t="s">
        <v>245</v>
      </c>
      <c r="AU324" s="180" t="s">
        <v>86</v>
      </c>
      <c r="AV324" s="13" t="s">
        <v>33</v>
      </c>
      <c r="AW324" s="13" t="s">
        <v>31</v>
      </c>
      <c r="AX324" s="13" t="s">
        <v>78</v>
      </c>
      <c r="AY324" s="180" t="s">
        <v>157</v>
      </c>
    </row>
    <row r="325" spans="2:51" s="14" customFormat="1" ht="12">
      <c r="B325" s="186"/>
      <c r="D325" s="179" t="s">
        <v>245</v>
      </c>
      <c r="E325" s="187" t="s">
        <v>1</v>
      </c>
      <c r="F325" s="188" t="s">
        <v>822</v>
      </c>
      <c r="H325" s="189">
        <v>12.99</v>
      </c>
      <c r="I325" s="190"/>
      <c r="L325" s="186"/>
      <c r="M325" s="191"/>
      <c r="N325" s="192"/>
      <c r="O325" s="192"/>
      <c r="P325" s="192"/>
      <c r="Q325" s="192"/>
      <c r="R325" s="192"/>
      <c r="S325" s="192"/>
      <c r="T325" s="193"/>
      <c r="AT325" s="187" t="s">
        <v>245</v>
      </c>
      <c r="AU325" s="187" t="s">
        <v>86</v>
      </c>
      <c r="AV325" s="14" t="s">
        <v>86</v>
      </c>
      <c r="AW325" s="14" t="s">
        <v>31</v>
      </c>
      <c r="AX325" s="14" t="s">
        <v>33</v>
      </c>
      <c r="AY325" s="187" t="s">
        <v>157</v>
      </c>
    </row>
    <row r="326" spans="1:47" s="2" customFormat="1" ht="12">
      <c r="A326" s="33"/>
      <c r="B326" s="34"/>
      <c r="C326" s="33"/>
      <c r="D326" s="179" t="s">
        <v>782</v>
      </c>
      <c r="E326" s="33"/>
      <c r="F326" s="220" t="s">
        <v>810</v>
      </c>
      <c r="G326" s="33"/>
      <c r="H326" s="33"/>
      <c r="I326" s="33"/>
      <c r="J326" s="33"/>
      <c r="K326" s="33"/>
      <c r="L326" s="34"/>
      <c r="M326" s="202"/>
      <c r="N326" s="203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U326" s="18" t="s">
        <v>86</v>
      </c>
    </row>
    <row r="327" spans="1:47" s="2" customFormat="1" ht="12">
      <c r="A327" s="33"/>
      <c r="B327" s="34"/>
      <c r="C327" s="33"/>
      <c r="D327" s="179" t="s">
        <v>782</v>
      </c>
      <c r="E327" s="33"/>
      <c r="F327" s="221" t="s">
        <v>800</v>
      </c>
      <c r="G327" s="33"/>
      <c r="H327" s="222">
        <v>0</v>
      </c>
      <c r="I327" s="33"/>
      <c r="J327" s="33"/>
      <c r="K327" s="33"/>
      <c r="L327" s="34"/>
      <c r="M327" s="202"/>
      <c r="N327" s="203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U327" s="18" t="s">
        <v>86</v>
      </c>
    </row>
    <row r="328" spans="1:47" s="2" customFormat="1" ht="12">
      <c r="A328" s="33"/>
      <c r="B328" s="34"/>
      <c r="C328" s="33"/>
      <c r="D328" s="179" t="s">
        <v>782</v>
      </c>
      <c r="E328" s="33"/>
      <c r="F328" s="221" t="s">
        <v>749</v>
      </c>
      <c r="G328" s="33"/>
      <c r="H328" s="222">
        <v>0</v>
      </c>
      <c r="I328" s="33"/>
      <c r="J328" s="33"/>
      <c r="K328" s="33"/>
      <c r="L328" s="34"/>
      <c r="M328" s="202"/>
      <c r="N328" s="203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U328" s="18" t="s">
        <v>86</v>
      </c>
    </row>
    <row r="329" spans="1:47" s="2" customFormat="1" ht="12">
      <c r="A329" s="33"/>
      <c r="B329" s="34"/>
      <c r="C329" s="33"/>
      <c r="D329" s="179" t="s">
        <v>782</v>
      </c>
      <c r="E329" s="33"/>
      <c r="F329" s="221" t="s">
        <v>801</v>
      </c>
      <c r="G329" s="33"/>
      <c r="H329" s="222">
        <v>22.01</v>
      </c>
      <c r="I329" s="33"/>
      <c r="J329" s="33"/>
      <c r="K329" s="33"/>
      <c r="L329" s="34"/>
      <c r="M329" s="202"/>
      <c r="N329" s="203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U329" s="18" t="s">
        <v>86</v>
      </c>
    </row>
    <row r="330" spans="1:47" s="2" customFormat="1" ht="12">
      <c r="A330" s="33"/>
      <c r="B330" s="34"/>
      <c r="C330" s="33"/>
      <c r="D330" s="179" t="s">
        <v>782</v>
      </c>
      <c r="E330" s="33"/>
      <c r="F330" s="221" t="s">
        <v>803</v>
      </c>
      <c r="G330" s="33"/>
      <c r="H330" s="222">
        <v>3.27</v>
      </c>
      <c r="I330" s="33"/>
      <c r="J330" s="33"/>
      <c r="K330" s="33"/>
      <c r="L330" s="34"/>
      <c r="M330" s="202"/>
      <c r="N330" s="203"/>
      <c r="O330" s="59"/>
      <c r="P330" s="59"/>
      <c r="Q330" s="59"/>
      <c r="R330" s="59"/>
      <c r="S330" s="59"/>
      <c r="T330" s="60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U330" s="18" t="s">
        <v>86</v>
      </c>
    </row>
    <row r="331" spans="1:47" s="2" customFormat="1" ht="12">
      <c r="A331" s="33"/>
      <c r="B331" s="34"/>
      <c r="C331" s="33"/>
      <c r="D331" s="179" t="s">
        <v>782</v>
      </c>
      <c r="E331" s="33"/>
      <c r="F331" s="221" t="s">
        <v>805</v>
      </c>
      <c r="G331" s="33"/>
      <c r="H331" s="222">
        <v>9.72</v>
      </c>
      <c r="I331" s="33"/>
      <c r="J331" s="33"/>
      <c r="K331" s="33"/>
      <c r="L331" s="34"/>
      <c r="M331" s="202"/>
      <c r="N331" s="203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U331" s="18" t="s">
        <v>86</v>
      </c>
    </row>
    <row r="332" spans="1:47" s="2" customFormat="1" ht="12">
      <c r="A332" s="33"/>
      <c r="B332" s="34"/>
      <c r="C332" s="33"/>
      <c r="D332" s="179" t="s">
        <v>782</v>
      </c>
      <c r="E332" s="33"/>
      <c r="F332" s="221" t="s">
        <v>645</v>
      </c>
      <c r="G332" s="33"/>
      <c r="H332" s="222">
        <v>35</v>
      </c>
      <c r="I332" s="33"/>
      <c r="J332" s="33"/>
      <c r="K332" s="33"/>
      <c r="L332" s="34"/>
      <c r="M332" s="202"/>
      <c r="N332" s="203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U332" s="18" t="s">
        <v>86</v>
      </c>
    </row>
    <row r="333" spans="1:47" s="2" customFormat="1" ht="12">
      <c r="A333" s="33"/>
      <c r="B333" s="34"/>
      <c r="C333" s="33"/>
      <c r="D333" s="179" t="s">
        <v>782</v>
      </c>
      <c r="E333" s="33"/>
      <c r="F333" s="220" t="s">
        <v>819</v>
      </c>
      <c r="G333" s="33"/>
      <c r="H333" s="33"/>
      <c r="I333" s="33"/>
      <c r="J333" s="33"/>
      <c r="K333" s="33"/>
      <c r="L333" s="34"/>
      <c r="M333" s="202"/>
      <c r="N333" s="203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U333" s="18" t="s">
        <v>86</v>
      </c>
    </row>
    <row r="334" spans="1:47" s="2" customFormat="1" ht="12">
      <c r="A334" s="33"/>
      <c r="B334" s="34"/>
      <c r="C334" s="33"/>
      <c r="D334" s="179" t="s">
        <v>782</v>
      </c>
      <c r="E334" s="33"/>
      <c r="F334" s="221" t="s">
        <v>800</v>
      </c>
      <c r="G334" s="33"/>
      <c r="H334" s="222">
        <v>0</v>
      </c>
      <c r="I334" s="33"/>
      <c r="J334" s="33"/>
      <c r="K334" s="33"/>
      <c r="L334" s="34"/>
      <c r="M334" s="202"/>
      <c r="N334" s="203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U334" s="18" t="s">
        <v>86</v>
      </c>
    </row>
    <row r="335" spans="1:47" s="2" customFormat="1" ht="12">
      <c r="A335" s="33"/>
      <c r="B335" s="34"/>
      <c r="C335" s="33"/>
      <c r="D335" s="179" t="s">
        <v>782</v>
      </c>
      <c r="E335" s="33"/>
      <c r="F335" s="221" t="s">
        <v>749</v>
      </c>
      <c r="G335" s="33"/>
      <c r="H335" s="222">
        <v>0</v>
      </c>
      <c r="I335" s="33"/>
      <c r="J335" s="33"/>
      <c r="K335" s="33"/>
      <c r="L335" s="34"/>
      <c r="M335" s="202"/>
      <c r="N335" s="203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U335" s="18" t="s">
        <v>86</v>
      </c>
    </row>
    <row r="336" spans="1:47" s="2" customFormat="1" ht="12">
      <c r="A336" s="33"/>
      <c r="B336" s="34"/>
      <c r="C336" s="33"/>
      <c r="D336" s="179" t="s">
        <v>782</v>
      </c>
      <c r="E336" s="33"/>
      <c r="F336" s="221" t="s">
        <v>801</v>
      </c>
      <c r="G336" s="33"/>
      <c r="H336" s="222">
        <v>22.01</v>
      </c>
      <c r="I336" s="33"/>
      <c r="J336" s="33"/>
      <c r="K336" s="33"/>
      <c r="L336" s="34"/>
      <c r="M336" s="202"/>
      <c r="N336" s="203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U336" s="18" t="s">
        <v>86</v>
      </c>
    </row>
    <row r="337" spans="1:65" s="2" customFormat="1" ht="16.5" customHeight="1">
      <c r="A337" s="33"/>
      <c r="B337" s="149"/>
      <c r="C337" s="150" t="s">
        <v>278</v>
      </c>
      <c r="D337" s="150" t="s">
        <v>160</v>
      </c>
      <c r="E337" s="151" t="s">
        <v>823</v>
      </c>
      <c r="F337" s="152" t="s">
        <v>824</v>
      </c>
      <c r="G337" s="153" t="s">
        <v>284</v>
      </c>
      <c r="H337" s="154">
        <v>295.68</v>
      </c>
      <c r="I337" s="155"/>
      <c r="J337" s="156">
        <f>ROUND(I337*H337,2)</f>
        <v>0</v>
      </c>
      <c r="K337" s="152" t="s">
        <v>636</v>
      </c>
      <c r="L337" s="34"/>
      <c r="M337" s="157" t="s">
        <v>1</v>
      </c>
      <c r="N337" s="158" t="s">
        <v>43</v>
      </c>
      <c r="O337" s="59"/>
      <c r="P337" s="159">
        <f>O337*H337</f>
        <v>0</v>
      </c>
      <c r="Q337" s="159">
        <v>0</v>
      </c>
      <c r="R337" s="159">
        <f>Q337*H337</f>
        <v>0</v>
      </c>
      <c r="S337" s="159">
        <v>0.17</v>
      </c>
      <c r="T337" s="160">
        <f>S337*H337</f>
        <v>50.265600000000006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164</v>
      </c>
      <c r="AT337" s="161" t="s">
        <v>160</v>
      </c>
      <c r="AU337" s="161" t="s">
        <v>86</v>
      </c>
      <c r="AY337" s="18" t="s">
        <v>157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33</v>
      </c>
      <c r="BK337" s="162">
        <f>ROUND(I337*H337,2)</f>
        <v>0</v>
      </c>
      <c r="BL337" s="18" t="s">
        <v>164</v>
      </c>
      <c r="BM337" s="161" t="s">
        <v>825</v>
      </c>
    </row>
    <row r="338" spans="1:47" s="2" customFormat="1" ht="12">
      <c r="A338" s="33"/>
      <c r="B338" s="34"/>
      <c r="C338" s="33"/>
      <c r="D338" s="199" t="s">
        <v>638</v>
      </c>
      <c r="E338" s="33"/>
      <c r="F338" s="200" t="s">
        <v>826</v>
      </c>
      <c r="G338" s="33"/>
      <c r="H338" s="33"/>
      <c r="I338" s="201"/>
      <c r="J338" s="33"/>
      <c r="K338" s="33"/>
      <c r="L338" s="34"/>
      <c r="M338" s="202"/>
      <c r="N338" s="203"/>
      <c r="O338" s="59"/>
      <c r="P338" s="59"/>
      <c r="Q338" s="59"/>
      <c r="R338" s="59"/>
      <c r="S338" s="59"/>
      <c r="T338" s="60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8" t="s">
        <v>638</v>
      </c>
      <c r="AU338" s="18" t="s">
        <v>86</v>
      </c>
    </row>
    <row r="339" spans="2:51" s="14" customFormat="1" ht="12">
      <c r="B339" s="186"/>
      <c r="D339" s="179" t="s">
        <v>245</v>
      </c>
      <c r="E339" s="187" t="s">
        <v>1</v>
      </c>
      <c r="F339" s="188" t="s">
        <v>827</v>
      </c>
      <c r="H339" s="189">
        <v>295.68</v>
      </c>
      <c r="I339" s="190"/>
      <c r="L339" s="186"/>
      <c r="M339" s="191"/>
      <c r="N339" s="192"/>
      <c r="O339" s="192"/>
      <c r="P339" s="192"/>
      <c r="Q339" s="192"/>
      <c r="R339" s="192"/>
      <c r="S339" s="192"/>
      <c r="T339" s="193"/>
      <c r="AT339" s="187" t="s">
        <v>245</v>
      </c>
      <c r="AU339" s="187" t="s">
        <v>86</v>
      </c>
      <c r="AV339" s="14" t="s">
        <v>86</v>
      </c>
      <c r="AW339" s="14" t="s">
        <v>31</v>
      </c>
      <c r="AX339" s="14" t="s">
        <v>33</v>
      </c>
      <c r="AY339" s="187" t="s">
        <v>157</v>
      </c>
    </row>
    <row r="340" spans="1:47" s="2" customFormat="1" ht="12">
      <c r="A340" s="33"/>
      <c r="B340" s="34"/>
      <c r="C340" s="33"/>
      <c r="D340" s="179" t="s">
        <v>782</v>
      </c>
      <c r="E340" s="33"/>
      <c r="F340" s="220" t="s">
        <v>828</v>
      </c>
      <c r="G340" s="33"/>
      <c r="H340" s="33"/>
      <c r="I340" s="33"/>
      <c r="J340" s="33"/>
      <c r="K340" s="33"/>
      <c r="L340" s="34"/>
      <c r="M340" s="202"/>
      <c r="N340" s="203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U340" s="18" t="s">
        <v>86</v>
      </c>
    </row>
    <row r="341" spans="1:47" s="2" customFormat="1" ht="12">
      <c r="A341" s="33"/>
      <c r="B341" s="34"/>
      <c r="C341" s="33"/>
      <c r="D341" s="179" t="s">
        <v>782</v>
      </c>
      <c r="E341" s="33"/>
      <c r="F341" s="221" t="s">
        <v>829</v>
      </c>
      <c r="G341" s="33"/>
      <c r="H341" s="222">
        <v>0</v>
      </c>
      <c r="I341" s="33"/>
      <c r="J341" s="33"/>
      <c r="K341" s="33"/>
      <c r="L341" s="34"/>
      <c r="M341" s="202"/>
      <c r="N341" s="203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U341" s="18" t="s">
        <v>86</v>
      </c>
    </row>
    <row r="342" spans="1:47" s="2" customFormat="1" ht="12">
      <c r="A342" s="33"/>
      <c r="B342" s="34"/>
      <c r="C342" s="33"/>
      <c r="D342" s="179" t="s">
        <v>782</v>
      </c>
      <c r="E342" s="33"/>
      <c r="F342" s="221" t="s">
        <v>830</v>
      </c>
      <c r="G342" s="33"/>
      <c r="H342" s="222">
        <v>0</v>
      </c>
      <c r="I342" s="33"/>
      <c r="J342" s="33"/>
      <c r="K342" s="33"/>
      <c r="L342" s="34"/>
      <c r="M342" s="202"/>
      <c r="N342" s="203"/>
      <c r="O342" s="59"/>
      <c r="P342" s="59"/>
      <c r="Q342" s="59"/>
      <c r="R342" s="59"/>
      <c r="S342" s="59"/>
      <c r="T342" s="60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U342" s="18" t="s">
        <v>86</v>
      </c>
    </row>
    <row r="343" spans="1:47" s="2" customFormat="1" ht="12">
      <c r="A343" s="33"/>
      <c r="B343" s="34"/>
      <c r="C343" s="33"/>
      <c r="D343" s="179" t="s">
        <v>782</v>
      </c>
      <c r="E343" s="33"/>
      <c r="F343" s="221" t="s">
        <v>749</v>
      </c>
      <c r="G343" s="33"/>
      <c r="H343" s="222">
        <v>0</v>
      </c>
      <c r="I343" s="33"/>
      <c r="J343" s="33"/>
      <c r="K343" s="33"/>
      <c r="L343" s="34"/>
      <c r="M343" s="202"/>
      <c r="N343" s="203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U343" s="18" t="s">
        <v>86</v>
      </c>
    </row>
    <row r="344" spans="1:47" s="2" customFormat="1" ht="12">
      <c r="A344" s="33"/>
      <c r="B344" s="34"/>
      <c r="C344" s="33"/>
      <c r="D344" s="179" t="s">
        <v>782</v>
      </c>
      <c r="E344" s="33"/>
      <c r="F344" s="221" t="s">
        <v>831</v>
      </c>
      <c r="G344" s="33"/>
      <c r="H344" s="222">
        <v>295.68</v>
      </c>
      <c r="I344" s="33"/>
      <c r="J344" s="33"/>
      <c r="K344" s="33"/>
      <c r="L344" s="34"/>
      <c r="M344" s="202"/>
      <c r="N344" s="203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U344" s="18" t="s">
        <v>86</v>
      </c>
    </row>
    <row r="345" spans="1:65" s="2" customFormat="1" ht="21.75" customHeight="1">
      <c r="A345" s="33"/>
      <c r="B345" s="149"/>
      <c r="C345" s="150" t="s">
        <v>332</v>
      </c>
      <c r="D345" s="150" t="s">
        <v>160</v>
      </c>
      <c r="E345" s="151" t="s">
        <v>832</v>
      </c>
      <c r="F345" s="152" t="s">
        <v>833</v>
      </c>
      <c r="G345" s="153" t="s">
        <v>284</v>
      </c>
      <c r="H345" s="154">
        <v>105.86</v>
      </c>
      <c r="I345" s="155"/>
      <c r="J345" s="156">
        <f>ROUND(I345*H345,2)</f>
        <v>0</v>
      </c>
      <c r="K345" s="152" t="s">
        <v>636</v>
      </c>
      <c r="L345" s="34"/>
      <c r="M345" s="157" t="s">
        <v>1</v>
      </c>
      <c r="N345" s="158" t="s">
        <v>43</v>
      </c>
      <c r="O345" s="59"/>
      <c r="P345" s="159">
        <f>O345*H345</f>
        <v>0</v>
      </c>
      <c r="Q345" s="159">
        <v>0</v>
      </c>
      <c r="R345" s="159">
        <f>Q345*H345</f>
        <v>0</v>
      </c>
      <c r="S345" s="159">
        <v>0.29</v>
      </c>
      <c r="T345" s="160">
        <f>S345*H345</f>
        <v>30.699399999999997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1" t="s">
        <v>164</v>
      </c>
      <c r="AT345" s="161" t="s">
        <v>160</v>
      </c>
      <c r="AU345" s="161" t="s">
        <v>86</v>
      </c>
      <c r="AY345" s="18" t="s">
        <v>157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8" t="s">
        <v>33</v>
      </c>
      <c r="BK345" s="162">
        <f>ROUND(I345*H345,2)</f>
        <v>0</v>
      </c>
      <c r="BL345" s="18" t="s">
        <v>164</v>
      </c>
      <c r="BM345" s="161" t="s">
        <v>834</v>
      </c>
    </row>
    <row r="346" spans="1:47" s="2" customFormat="1" ht="12">
      <c r="A346" s="33"/>
      <c r="B346" s="34"/>
      <c r="C346" s="33"/>
      <c r="D346" s="199" t="s">
        <v>638</v>
      </c>
      <c r="E346" s="33"/>
      <c r="F346" s="200" t="s">
        <v>835</v>
      </c>
      <c r="G346" s="33"/>
      <c r="H346" s="33"/>
      <c r="I346" s="201"/>
      <c r="J346" s="33"/>
      <c r="K346" s="33"/>
      <c r="L346" s="34"/>
      <c r="M346" s="202"/>
      <c r="N346" s="203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638</v>
      </c>
      <c r="AU346" s="18" t="s">
        <v>86</v>
      </c>
    </row>
    <row r="347" spans="2:51" s="14" customFormat="1" ht="12">
      <c r="B347" s="186"/>
      <c r="D347" s="179" t="s">
        <v>245</v>
      </c>
      <c r="E347" s="187" t="s">
        <v>1</v>
      </c>
      <c r="F347" s="188" t="s">
        <v>836</v>
      </c>
      <c r="H347" s="189">
        <v>71.26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7" t="s">
        <v>245</v>
      </c>
      <c r="AU347" s="187" t="s">
        <v>86</v>
      </c>
      <c r="AV347" s="14" t="s">
        <v>86</v>
      </c>
      <c r="AW347" s="14" t="s">
        <v>31</v>
      </c>
      <c r="AX347" s="14" t="s">
        <v>78</v>
      </c>
      <c r="AY347" s="187" t="s">
        <v>157</v>
      </c>
    </row>
    <row r="348" spans="2:51" s="14" customFormat="1" ht="12">
      <c r="B348" s="186"/>
      <c r="D348" s="179" t="s">
        <v>245</v>
      </c>
      <c r="E348" s="187" t="s">
        <v>1</v>
      </c>
      <c r="F348" s="188" t="s">
        <v>837</v>
      </c>
      <c r="H348" s="189">
        <v>28.4</v>
      </c>
      <c r="I348" s="190"/>
      <c r="L348" s="186"/>
      <c r="M348" s="191"/>
      <c r="N348" s="192"/>
      <c r="O348" s="192"/>
      <c r="P348" s="192"/>
      <c r="Q348" s="192"/>
      <c r="R348" s="192"/>
      <c r="S348" s="192"/>
      <c r="T348" s="193"/>
      <c r="AT348" s="187" t="s">
        <v>245</v>
      </c>
      <c r="AU348" s="187" t="s">
        <v>86</v>
      </c>
      <c r="AV348" s="14" t="s">
        <v>86</v>
      </c>
      <c r="AW348" s="14" t="s">
        <v>31</v>
      </c>
      <c r="AX348" s="14" t="s">
        <v>78</v>
      </c>
      <c r="AY348" s="187" t="s">
        <v>157</v>
      </c>
    </row>
    <row r="349" spans="2:51" s="14" customFormat="1" ht="12">
      <c r="B349" s="186"/>
      <c r="D349" s="179" t="s">
        <v>245</v>
      </c>
      <c r="E349" s="187" t="s">
        <v>1</v>
      </c>
      <c r="F349" s="188" t="s">
        <v>838</v>
      </c>
      <c r="H349" s="189">
        <v>6.2</v>
      </c>
      <c r="I349" s="190"/>
      <c r="L349" s="186"/>
      <c r="M349" s="191"/>
      <c r="N349" s="192"/>
      <c r="O349" s="192"/>
      <c r="P349" s="192"/>
      <c r="Q349" s="192"/>
      <c r="R349" s="192"/>
      <c r="S349" s="192"/>
      <c r="T349" s="193"/>
      <c r="AT349" s="187" t="s">
        <v>245</v>
      </c>
      <c r="AU349" s="187" t="s">
        <v>86</v>
      </c>
      <c r="AV349" s="14" t="s">
        <v>86</v>
      </c>
      <c r="AW349" s="14" t="s">
        <v>31</v>
      </c>
      <c r="AX349" s="14" t="s">
        <v>78</v>
      </c>
      <c r="AY349" s="187" t="s">
        <v>157</v>
      </c>
    </row>
    <row r="350" spans="2:51" s="15" customFormat="1" ht="12">
      <c r="B350" s="204"/>
      <c r="D350" s="179" t="s">
        <v>245</v>
      </c>
      <c r="E350" s="205" t="s">
        <v>1</v>
      </c>
      <c r="F350" s="206" t="s">
        <v>645</v>
      </c>
      <c r="H350" s="207">
        <v>105.86</v>
      </c>
      <c r="I350" s="208"/>
      <c r="L350" s="204"/>
      <c r="M350" s="209"/>
      <c r="N350" s="210"/>
      <c r="O350" s="210"/>
      <c r="P350" s="210"/>
      <c r="Q350" s="210"/>
      <c r="R350" s="210"/>
      <c r="S350" s="210"/>
      <c r="T350" s="211"/>
      <c r="AT350" s="205" t="s">
        <v>245</v>
      </c>
      <c r="AU350" s="205" t="s">
        <v>86</v>
      </c>
      <c r="AV350" s="15" t="s">
        <v>164</v>
      </c>
      <c r="AW350" s="15" t="s">
        <v>31</v>
      </c>
      <c r="AX350" s="15" t="s">
        <v>33</v>
      </c>
      <c r="AY350" s="205" t="s">
        <v>157</v>
      </c>
    </row>
    <row r="351" spans="1:47" s="2" customFormat="1" ht="12">
      <c r="A351" s="33"/>
      <c r="B351" s="34"/>
      <c r="C351" s="33"/>
      <c r="D351" s="179" t="s">
        <v>782</v>
      </c>
      <c r="E351" s="33"/>
      <c r="F351" s="220" t="s">
        <v>839</v>
      </c>
      <c r="G351" s="33"/>
      <c r="H351" s="33"/>
      <c r="I351" s="33"/>
      <c r="J351" s="33"/>
      <c r="K351" s="33"/>
      <c r="L351" s="34"/>
      <c r="M351" s="202"/>
      <c r="N351" s="203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U351" s="18" t="s">
        <v>86</v>
      </c>
    </row>
    <row r="352" spans="1:47" s="2" customFormat="1" ht="12">
      <c r="A352" s="33"/>
      <c r="B352" s="34"/>
      <c r="C352" s="33"/>
      <c r="D352" s="179" t="s">
        <v>782</v>
      </c>
      <c r="E352" s="33"/>
      <c r="F352" s="221" t="s">
        <v>840</v>
      </c>
      <c r="G352" s="33"/>
      <c r="H352" s="222">
        <v>71.26</v>
      </c>
      <c r="I352" s="33"/>
      <c r="J352" s="33"/>
      <c r="K352" s="33"/>
      <c r="L352" s="34"/>
      <c r="M352" s="202"/>
      <c r="N352" s="203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U352" s="18" t="s">
        <v>86</v>
      </c>
    </row>
    <row r="353" spans="1:47" s="2" customFormat="1" ht="12">
      <c r="A353" s="33"/>
      <c r="B353" s="34"/>
      <c r="C353" s="33"/>
      <c r="D353" s="179" t="s">
        <v>782</v>
      </c>
      <c r="E353" s="33"/>
      <c r="F353" s="220" t="s">
        <v>841</v>
      </c>
      <c r="G353" s="33"/>
      <c r="H353" s="33"/>
      <c r="I353" s="33"/>
      <c r="J353" s="33"/>
      <c r="K353" s="33"/>
      <c r="L353" s="34"/>
      <c r="M353" s="202"/>
      <c r="N353" s="203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U353" s="18" t="s">
        <v>86</v>
      </c>
    </row>
    <row r="354" spans="1:47" s="2" customFormat="1" ht="12">
      <c r="A354" s="33"/>
      <c r="B354" s="34"/>
      <c r="C354" s="33"/>
      <c r="D354" s="179" t="s">
        <v>782</v>
      </c>
      <c r="E354" s="33"/>
      <c r="F354" s="221" t="s">
        <v>749</v>
      </c>
      <c r="G354" s="33"/>
      <c r="H354" s="222">
        <v>0</v>
      </c>
      <c r="I354" s="33"/>
      <c r="J354" s="33"/>
      <c r="K354" s="33"/>
      <c r="L354" s="34"/>
      <c r="M354" s="202"/>
      <c r="N354" s="203"/>
      <c r="O354" s="59"/>
      <c r="P354" s="59"/>
      <c r="Q354" s="59"/>
      <c r="R354" s="59"/>
      <c r="S354" s="59"/>
      <c r="T354" s="60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U354" s="18" t="s">
        <v>86</v>
      </c>
    </row>
    <row r="355" spans="1:47" s="2" customFormat="1" ht="12">
      <c r="A355" s="33"/>
      <c r="B355" s="34"/>
      <c r="C355" s="33"/>
      <c r="D355" s="179" t="s">
        <v>782</v>
      </c>
      <c r="E355" s="33"/>
      <c r="F355" s="221" t="s">
        <v>750</v>
      </c>
      <c r="G355" s="33"/>
      <c r="H355" s="222">
        <v>0</v>
      </c>
      <c r="I355" s="33"/>
      <c r="J355" s="33"/>
      <c r="K355" s="33"/>
      <c r="L355" s="34"/>
      <c r="M355" s="202"/>
      <c r="N355" s="203"/>
      <c r="O355" s="59"/>
      <c r="P355" s="59"/>
      <c r="Q355" s="59"/>
      <c r="R355" s="59"/>
      <c r="S355" s="59"/>
      <c r="T355" s="60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U355" s="18" t="s">
        <v>86</v>
      </c>
    </row>
    <row r="356" spans="1:47" s="2" customFormat="1" ht="12">
      <c r="A356" s="33"/>
      <c r="B356" s="34"/>
      <c r="C356" s="33"/>
      <c r="D356" s="179" t="s">
        <v>782</v>
      </c>
      <c r="E356" s="33"/>
      <c r="F356" s="221" t="s">
        <v>751</v>
      </c>
      <c r="G356" s="33"/>
      <c r="H356" s="222">
        <v>142</v>
      </c>
      <c r="I356" s="33"/>
      <c r="J356" s="33"/>
      <c r="K356" s="33"/>
      <c r="L356" s="34"/>
      <c r="M356" s="202"/>
      <c r="N356" s="203"/>
      <c r="O356" s="59"/>
      <c r="P356" s="59"/>
      <c r="Q356" s="59"/>
      <c r="R356" s="59"/>
      <c r="S356" s="59"/>
      <c r="T356" s="60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U356" s="18" t="s">
        <v>86</v>
      </c>
    </row>
    <row r="357" spans="1:47" s="2" customFormat="1" ht="12">
      <c r="A357" s="33"/>
      <c r="B357" s="34"/>
      <c r="C357" s="33"/>
      <c r="D357" s="179" t="s">
        <v>782</v>
      </c>
      <c r="E357" s="33"/>
      <c r="F357" s="220" t="s">
        <v>842</v>
      </c>
      <c r="G357" s="33"/>
      <c r="H357" s="33"/>
      <c r="I357" s="33"/>
      <c r="J357" s="33"/>
      <c r="K357" s="33"/>
      <c r="L357" s="34"/>
      <c r="M357" s="202"/>
      <c r="N357" s="203"/>
      <c r="O357" s="59"/>
      <c r="P357" s="59"/>
      <c r="Q357" s="59"/>
      <c r="R357" s="59"/>
      <c r="S357" s="59"/>
      <c r="T357" s="60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U357" s="18" t="s">
        <v>86</v>
      </c>
    </row>
    <row r="358" spans="1:47" s="2" customFormat="1" ht="12">
      <c r="A358" s="33"/>
      <c r="B358" s="34"/>
      <c r="C358" s="33"/>
      <c r="D358" s="179" t="s">
        <v>782</v>
      </c>
      <c r="E358" s="33"/>
      <c r="F358" s="221" t="s">
        <v>752</v>
      </c>
      <c r="G358" s="33"/>
      <c r="H358" s="222">
        <v>31</v>
      </c>
      <c r="I358" s="33"/>
      <c r="J358" s="33"/>
      <c r="K358" s="33"/>
      <c r="L358" s="34"/>
      <c r="M358" s="202"/>
      <c r="N358" s="203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U358" s="18" t="s">
        <v>86</v>
      </c>
    </row>
    <row r="359" spans="1:65" s="2" customFormat="1" ht="21.75" customHeight="1">
      <c r="A359" s="33"/>
      <c r="B359" s="149"/>
      <c r="C359" s="150" t="s">
        <v>280</v>
      </c>
      <c r="D359" s="150" t="s">
        <v>160</v>
      </c>
      <c r="E359" s="151" t="s">
        <v>832</v>
      </c>
      <c r="F359" s="152" t="s">
        <v>833</v>
      </c>
      <c r="G359" s="153" t="s">
        <v>284</v>
      </c>
      <c r="H359" s="154">
        <v>65.63</v>
      </c>
      <c r="I359" s="155"/>
      <c r="J359" s="156">
        <f>ROUND(I359*H359,2)</f>
        <v>0</v>
      </c>
      <c r="K359" s="152" t="s">
        <v>636</v>
      </c>
      <c r="L359" s="34"/>
      <c r="M359" s="157" t="s">
        <v>1</v>
      </c>
      <c r="N359" s="158" t="s">
        <v>43</v>
      </c>
      <c r="O359" s="59"/>
      <c r="P359" s="159">
        <f>O359*H359</f>
        <v>0</v>
      </c>
      <c r="Q359" s="159">
        <v>0</v>
      </c>
      <c r="R359" s="159">
        <f>Q359*H359</f>
        <v>0</v>
      </c>
      <c r="S359" s="159">
        <v>0.29</v>
      </c>
      <c r="T359" s="160">
        <f>S359*H359</f>
        <v>19.0327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1" t="s">
        <v>164</v>
      </c>
      <c r="AT359" s="161" t="s">
        <v>160</v>
      </c>
      <c r="AU359" s="161" t="s">
        <v>86</v>
      </c>
      <c r="AY359" s="18" t="s">
        <v>157</v>
      </c>
      <c r="BE359" s="162">
        <f>IF(N359="základní",J359,0)</f>
        <v>0</v>
      </c>
      <c r="BF359" s="162">
        <f>IF(N359="snížená",J359,0)</f>
        <v>0</v>
      </c>
      <c r="BG359" s="162">
        <f>IF(N359="zákl. přenesená",J359,0)</f>
        <v>0</v>
      </c>
      <c r="BH359" s="162">
        <f>IF(N359="sníž. přenesená",J359,0)</f>
        <v>0</v>
      </c>
      <c r="BI359" s="162">
        <f>IF(N359="nulová",J359,0)</f>
        <v>0</v>
      </c>
      <c r="BJ359" s="18" t="s">
        <v>33</v>
      </c>
      <c r="BK359" s="162">
        <f>ROUND(I359*H359,2)</f>
        <v>0</v>
      </c>
      <c r="BL359" s="18" t="s">
        <v>164</v>
      </c>
      <c r="BM359" s="161" t="s">
        <v>843</v>
      </c>
    </row>
    <row r="360" spans="1:47" s="2" customFormat="1" ht="12">
      <c r="A360" s="33"/>
      <c r="B360" s="34"/>
      <c r="C360" s="33"/>
      <c r="D360" s="199" t="s">
        <v>638</v>
      </c>
      <c r="E360" s="33"/>
      <c r="F360" s="200" t="s">
        <v>835</v>
      </c>
      <c r="G360" s="33"/>
      <c r="H360" s="33"/>
      <c r="I360" s="201"/>
      <c r="J360" s="33"/>
      <c r="K360" s="33"/>
      <c r="L360" s="34"/>
      <c r="M360" s="202"/>
      <c r="N360" s="203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638</v>
      </c>
      <c r="AU360" s="18" t="s">
        <v>86</v>
      </c>
    </row>
    <row r="361" spans="2:51" s="14" customFormat="1" ht="12">
      <c r="B361" s="186"/>
      <c r="D361" s="179" t="s">
        <v>245</v>
      </c>
      <c r="E361" s="187" t="s">
        <v>1</v>
      </c>
      <c r="F361" s="188" t="s">
        <v>844</v>
      </c>
      <c r="H361" s="189">
        <v>65.63</v>
      </c>
      <c r="I361" s="190"/>
      <c r="L361" s="186"/>
      <c r="M361" s="191"/>
      <c r="N361" s="192"/>
      <c r="O361" s="192"/>
      <c r="P361" s="192"/>
      <c r="Q361" s="192"/>
      <c r="R361" s="192"/>
      <c r="S361" s="192"/>
      <c r="T361" s="193"/>
      <c r="AT361" s="187" t="s">
        <v>245</v>
      </c>
      <c r="AU361" s="187" t="s">
        <v>86</v>
      </c>
      <c r="AV361" s="14" t="s">
        <v>86</v>
      </c>
      <c r="AW361" s="14" t="s">
        <v>31</v>
      </c>
      <c r="AX361" s="14" t="s">
        <v>33</v>
      </c>
      <c r="AY361" s="187" t="s">
        <v>157</v>
      </c>
    </row>
    <row r="362" spans="1:47" s="2" customFormat="1" ht="12">
      <c r="A362" s="33"/>
      <c r="B362" s="34"/>
      <c r="C362" s="33"/>
      <c r="D362" s="179" t="s">
        <v>782</v>
      </c>
      <c r="E362" s="33"/>
      <c r="F362" s="220" t="s">
        <v>845</v>
      </c>
      <c r="G362" s="33"/>
      <c r="H362" s="33"/>
      <c r="I362" s="33"/>
      <c r="J362" s="33"/>
      <c r="K362" s="33"/>
      <c r="L362" s="34"/>
      <c r="M362" s="202"/>
      <c r="N362" s="203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U362" s="18" t="s">
        <v>86</v>
      </c>
    </row>
    <row r="363" spans="1:47" s="2" customFormat="1" ht="12">
      <c r="A363" s="33"/>
      <c r="B363" s="34"/>
      <c r="C363" s="33"/>
      <c r="D363" s="179" t="s">
        <v>782</v>
      </c>
      <c r="E363" s="33"/>
      <c r="F363" s="221" t="s">
        <v>846</v>
      </c>
      <c r="G363" s="33"/>
      <c r="H363" s="222">
        <v>0</v>
      </c>
      <c r="I363" s="33"/>
      <c r="J363" s="33"/>
      <c r="K363" s="33"/>
      <c r="L363" s="34"/>
      <c r="M363" s="202"/>
      <c r="N363" s="203"/>
      <c r="O363" s="59"/>
      <c r="P363" s="59"/>
      <c r="Q363" s="59"/>
      <c r="R363" s="59"/>
      <c r="S363" s="59"/>
      <c r="T363" s="60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U363" s="18" t="s">
        <v>86</v>
      </c>
    </row>
    <row r="364" spans="1:47" s="2" customFormat="1" ht="12">
      <c r="A364" s="33"/>
      <c r="B364" s="34"/>
      <c r="C364" s="33"/>
      <c r="D364" s="179" t="s">
        <v>782</v>
      </c>
      <c r="E364" s="33"/>
      <c r="F364" s="221" t="s">
        <v>749</v>
      </c>
      <c r="G364" s="33"/>
      <c r="H364" s="222">
        <v>0</v>
      </c>
      <c r="I364" s="33"/>
      <c r="J364" s="33"/>
      <c r="K364" s="33"/>
      <c r="L364" s="34"/>
      <c r="M364" s="202"/>
      <c r="N364" s="203"/>
      <c r="O364" s="59"/>
      <c r="P364" s="59"/>
      <c r="Q364" s="59"/>
      <c r="R364" s="59"/>
      <c r="S364" s="59"/>
      <c r="T364" s="60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U364" s="18" t="s">
        <v>86</v>
      </c>
    </row>
    <row r="365" spans="1:47" s="2" customFormat="1" ht="12">
      <c r="A365" s="33"/>
      <c r="B365" s="34"/>
      <c r="C365" s="33"/>
      <c r="D365" s="179" t="s">
        <v>782</v>
      </c>
      <c r="E365" s="33"/>
      <c r="F365" s="221" t="s">
        <v>847</v>
      </c>
      <c r="G365" s="33"/>
      <c r="H365" s="222">
        <v>28.47</v>
      </c>
      <c r="I365" s="33"/>
      <c r="J365" s="33"/>
      <c r="K365" s="33"/>
      <c r="L365" s="34"/>
      <c r="M365" s="202"/>
      <c r="N365" s="203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U365" s="18" t="s">
        <v>86</v>
      </c>
    </row>
    <row r="366" spans="1:47" s="2" customFormat="1" ht="12">
      <c r="A366" s="33"/>
      <c r="B366" s="34"/>
      <c r="C366" s="33"/>
      <c r="D366" s="179" t="s">
        <v>782</v>
      </c>
      <c r="E366" s="33"/>
      <c r="F366" s="221" t="s">
        <v>848</v>
      </c>
      <c r="G366" s="33"/>
      <c r="H366" s="222">
        <v>29.47</v>
      </c>
      <c r="I366" s="33"/>
      <c r="J366" s="33"/>
      <c r="K366" s="33"/>
      <c r="L366" s="34"/>
      <c r="M366" s="202"/>
      <c r="N366" s="203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U366" s="18" t="s">
        <v>86</v>
      </c>
    </row>
    <row r="367" spans="1:47" s="2" customFormat="1" ht="12">
      <c r="A367" s="33"/>
      <c r="B367" s="34"/>
      <c r="C367" s="33"/>
      <c r="D367" s="179" t="s">
        <v>782</v>
      </c>
      <c r="E367" s="33"/>
      <c r="F367" s="221" t="s">
        <v>849</v>
      </c>
      <c r="G367" s="33"/>
      <c r="H367" s="222">
        <v>36.16</v>
      </c>
      <c r="I367" s="33"/>
      <c r="J367" s="33"/>
      <c r="K367" s="33"/>
      <c r="L367" s="34"/>
      <c r="M367" s="202"/>
      <c r="N367" s="203"/>
      <c r="O367" s="59"/>
      <c r="P367" s="59"/>
      <c r="Q367" s="59"/>
      <c r="R367" s="59"/>
      <c r="S367" s="59"/>
      <c r="T367" s="60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U367" s="18" t="s">
        <v>86</v>
      </c>
    </row>
    <row r="368" spans="1:47" s="2" customFormat="1" ht="12">
      <c r="A368" s="33"/>
      <c r="B368" s="34"/>
      <c r="C368" s="33"/>
      <c r="D368" s="179" t="s">
        <v>782</v>
      </c>
      <c r="E368" s="33"/>
      <c r="F368" s="221" t="s">
        <v>645</v>
      </c>
      <c r="G368" s="33"/>
      <c r="H368" s="222">
        <v>94.1</v>
      </c>
      <c r="I368" s="33"/>
      <c r="J368" s="33"/>
      <c r="K368" s="33"/>
      <c r="L368" s="34"/>
      <c r="M368" s="202"/>
      <c r="N368" s="203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U368" s="18" t="s">
        <v>86</v>
      </c>
    </row>
    <row r="369" spans="1:47" s="2" customFormat="1" ht="12">
      <c r="A369" s="33"/>
      <c r="B369" s="34"/>
      <c r="C369" s="33"/>
      <c r="D369" s="179" t="s">
        <v>782</v>
      </c>
      <c r="E369" s="33"/>
      <c r="F369" s="220" t="s">
        <v>850</v>
      </c>
      <c r="G369" s="33"/>
      <c r="H369" s="33"/>
      <c r="I369" s="33"/>
      <c r="J369" s="33"/>
      <c r="K369" s="33"/>
      <c r="L369" s="34"/>
      <c r="M369" s="202"/>
      <c r="N369" s="203"/>
      <c r="O369" s="59"/>
      <c r="P369" s="59"/>
      <c r="Q369" s="59"/>
      <c r="R369" s="59"/>
      <c r="S369" s="59"/>
      <c r="T369" s="60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U369" s="18" t="s">
        <v>86</v>
      </c>
    </row>
    <row r="370" spans="1:47" s="2" customFormat="1" ht="12">
      <c r="A370" s="33"/>
      <c r="B370" s="34"/>
      <c r="C370" s="33"/>
      <c r="D370" s="179" t="s">
        <v>782</v>
      </c>
      <c r="E370" s="33"/>
      <c r="F370" s="221" t="s">
        <v>846</v>
      </c>
      <c r="G370" s="33"/>
      <c r="H370" s="222">
        <v>0</v>
      </c>
      <c r="I370" s="33"/>
      <c r="J370" s="33"/>
      <c r="K370" s="33"/>
      <c r="L370" s="34"/>
      <c r="M370" s="202"/>
      <c r="N370" s="203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U370" s="18" t="s">
        <v>86</v>
      </c>
    </row>
    <row r="371" spans="1:47" s="2" customFormat="1" ht="12">
      <c r="A371" s="33"/>
      <c r="B371" s="34"/>
      <c r="C371" s="33"/>
      <c r="D371" s="179" t="s">
        <v>782</v>
      </c>
      <c r="E371" s="33"/>
      <c r="F371" s="221" t="s">
        <v>749</v>
      </c>
      <c r="G371" s="33"/>
      <c r="H371" s="222">
        <v>0</v>
      </c>
      <c r="I371" s="33"/>
      <c r="J371" s="33"/>
      <c r="K371" s="33"/>
      <c r="L371" s="34"/>
      <c r="M371" s="202"/>
      <c r="N371" s="203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U371" s="18" t="s">
        <v>86</v>
      </c>
    </row>
    <row r="372" spans="1:47" s="2" customFormat="1" ht="12">
      <c r="A372" s="33"/>
      <c r="B372" s="34"/>
      <c r="C372" s="33"/>
      <c r="D372" s="179" t="s">
        <v>782</v>
      </c>
      <c r="E372" s="33"/>
      <c r="F372" s="221" t="s">
        <v>847</v>
      </c>
      <c r="G372" s="33"/>
      <c r="H372" s="222">
        <v>28.47</v>
      </c>
      <c r="I372" s="33"/>
      <c r="J372" s="33"/>
      <c r="K372" s="33"/>
      <c r="L372" s="34"/>
      <c r="M372" s="202"/>
      <c r="N372" s="203"/>
      <c r="O372" s="59"/>
      <c r="P372" s="59"/>
      <c r="Q372" s="59"/>
      <c r="R372" s="59"/>
      <c r="S372" s="59"/>
      <c r="T372" s="60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U372" s="18" t="s">
        <v>86</v>
      </c>
    </row>
    <row r="373" spans="1:65" s="2" customFormat="1" ht="16.5" customHeight="1">
      <c r="A373" s="33"/>
      <c r="B373" s="149"/>
      <c r="C373" s="150" t="s">
        <v>342</v>
      </c>
      <c r="D373" s="150" t="s">
        <v>160</v>
      </c>
      <c r="E373" s="151" t="s">
        <v>851</v>
      </c>
      <c r="F373" s="152" t="s">
        <v>852</v>
      </c>
      <c r="G373" s="153" t="s">
        <v>284</v>
      </c>
      <c r="H373" s="154">
        <v>28.47</v>
      </c>
      <c r="I373" s="155"/>
      <c r="J373" s="156">
        <f>ROUND(I373*H373,2)</f>
        <v>0</v>
      </c>
      <c r="K373" s="152" t="s">
        <v>636</v>
      </c>
      <c r="L373" s="34"/>
      <c r="M373" s="157" t="s">
        <v>1</v>
      </c>
      <c r="N373" s="158" t="s">
        <v>43</v>
      </c>
      <c r="O373" s="59"/>
      <c r="P373" s="159">
        <f>O373*H373</f>
        <v>0</v>
      </c>
      <c r="Q373" s="159">
        <v>0</v>
      </c>
      <c r="R373" s="159">
        <f>Q373*H373</f>
        <v>0</v>
      </c>
      <c r="S373" s="159">
        <v>0.44</v>
      </c>
      <c r="T373" s="160">
        <f>S373*H373</f>
        <v>12.5268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1" t="s">
        <v>164</v>
      </c>
      <c r="AT373" s="161" t="s">
        <v>160</v>
      </c>
      <c r="AU373" s="161" t="s">
        <v>86</v>
      </c>
      <c r="AY373" s="18" t="s">
        <v>157</v>
      </c>
      <c r="BE373" s="162">
        <f>IF(N373="základní",J373,0)</f>
        <v>0</v>
      </c>
      <c r="BF373" s="162">
        <f>IF(N373="snížená",J373,0)</f>
        <v>0</v>
      </c>
      <c r="BG373" s="162">
        <f>IF(N373="zákl. přenesená",J373,0)</f>
        <v>0</v>
      </c>
      <c r="BH373" s="162">
        <f>IF(N373="sníž. přenesená",J373,0)</f>
        <v>0</v>
      </c>
      <c r="BI373" s="162">
        <f>IF(N373="nulová",J373,0)</f>
        <v>0</v>
      </c>
      <c r="BJ373" s="18" t="s">
        <v>33</v>
      </c>
      <c r="BK373" s="162">
        <f>ROUND(I373*H373,2)</f>
        <v>0</v>
      </c>
      <c r="BL373" s="18" t="s">
        <v>164</v>
      </c>
      <c r="BM373" s="161" t="s">
        <v>853</v>
      </c>
    </row>
    <row r="374" spans="1:47" s="2" customFormat="1" ht="12">
      <c r="A374" s="33"/>
      <c r="B374" s="34"/>
      <c r="C374" s="33"/>
      <c r="D374" s="199" t="s">
        <v>638</v>
      </c>
      <c r="E374" s="33"/>
      <c r="F374" s="200" t="s">
        <v>854</v>
      </c>
      <c r="G374" s="33"/>
      <c r="H374" s="33"/>
      <c r="I374" s="201"/>
      <c r="J374" s="33"/>
      <c r="K374" s="33"/>
      <c r="L374" s="34"/>
      <c r="M374" s="202"/>
      <c r="N374" s="203"/>
      <c r="O374" s="59"/>
      <c r="P374" s="59"/>
      <c r="Q374" s="59"/>
      <c r="R374" s="59"/>
      <c r="S374" s="59"/>
      <c r="T374" s="60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8" t="s">
        <v>638</v>
      </c>
      <c r="AU374" s="18" t="s">
        <v>86</v>
      </c>
    </row>
    <row r="375" spans="2:51" s="14" customFormat="1" ht="12">
      <c r="B375" s="186"/>
      <c r="D375" s="179" t="s">
        <v>245</v>
      </c>
      <c r="E375" s="187" t="s">
        <v>1</v>
      </c>
      <c r="F375" s="188" t="s">
        <v>855</v>
      </c>
      <c r="H375" s="189">
        <v>28.47</v>
      </c>
      <c r="I375" s="190"/>
      <c r="L375" s="186"/>
      <c r="M375" s="191"/>
      <c r="N375" s="192"/>
      <c r="O375" s="192"/>
      <c r="P375" s="192"/>
      <c r="Q375" s="192"/>
      <c r="R375" s="192"/>
      <c r="S375" s="192"/>
      <c r="T375" s="193"/>
      <c r="AT375" s="187" t="s">
        <v>245</v>
      </c>
      <c r="AU375" s="187" t="s">
        <v>86</v>
      </c>
      <c r="AV375" s="14" t="s">
        <v>86</v>
      </c>
      <c r="AW375" s="14" t="s">
        <v>31</v>
      </c>
      <c r="AX375" s="14" t="s">
        <v>33</v>
      </c>
      <c r="AY375" s="187" t="s">
        <v>157</v>
      </c>
    </row>
    <row r="376" spans="1:47" s="2" customFormat="1" ht="12">
      <c r="A376" s="33"/>
      <c r="B376" s="34"/>
      <c r="C376" s="33"/>
      <c r="D376" s="179" t="s">
        <v>782</v>
      </c>
      <c r="E376" s="33"/>
      <c r="F376" s="220" t="s">
        <v>845</v>
      </c>
      <c r="G376" s="33"/>
      <c r="H376" s="33"/>
      <c r="I376" s="33"/>
      <c r="J376" s="33"/>
      <c r="K376" s="33"/>
      <c r="L376" s="34"/>
      <c r="M376" s="202"/>
      <c r="N376" s="203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U376" s="18" t="s">
        <v>86</v>
      </c>
    </row>
    <row r="377" spans="1:47" s="2" customFormat="1" ht="12">
      <c r="A377" s="33"/>
      <c r="B377" s="34"/>
      <c r="C377" s="33"/>
      <c r="D377" s="179" t="s">
        <v>782</v>
      </c>
      <c r="E377" s="33"/>
      <c r="F377" s="221" t="s">
        <v>846</v>
      </c>
      <c r="G377" s="33"/>
      <c r="H377" s="222">
        <v>0</v>
      </c>
      <c r="I377" s="33"/>
      <c r="J377" s="33"/>
      <c r="K377" s="33"/>
      <c r="L377" s="34"/>
      <c r="M377" s="202"/>
      <c r="N377" s="203"/>
      <c r="O377" s="59"/>
      <c r="P377" s="59"/>
      <c r="Q377" s="59"/>
      <c r="R377" s="59"/>
      <c r="S377" s="59"/>
      <c r="T377" s="60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U377" s="18" t="s">
        <v>86</v>
      </c>
    </row>
    <row r="378" spans="1:47" s="2" customFormat="1" ht="12">
      <c r="A378" s="33"/>
      <c r="B378" s="34"/>
      <c r="C378" s="33"/>
      <c r="D378" s="179" t="s">
        <v>782</v>
      </c>
      <c r="E378" s="33"/>
      <c r="F378" s="221" t="s">
        <v>749</v>
      </c>
      <c r="G378" s="33"/>
      <c r="H378" s="222">
        <v>0</v>
      </c>
      <c r="I378" s="33"/>
      <c r="J378" s="33"/>
      <c r="K378" s="33"/>
      <c r="L378" s="34"/>
      <c r="M378" s="202"/>
      <c r="N378" s="203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U378" s="18" t="s">
        <v>86</v>
      </c>
    </row>
    <row r="379" spans="1:47" s="2" customFormat="1" ht="12">
      <c r="A379" s="33"/>
      <c r="B379" s="34"/>
      <c r="C379" s="33"/>
      <c r="D379" s="179" t="s">
        <v>782</v>
      </c>
      <c r="E379" s="33"/>
      <c r="F379" s="221" t="s">
        <v>847</v>
      </c>
      <c r="G379" s="33"/>
      <c r="H379" s="222">
        <v>28.47</v>
      </c>
      <c r="I379" s="33"/>
      <c r="J379" s="33"/>
      <c r="K379" s="33"/>
      <c r="L379" s="34"/>
      <c r="M379" s="202"/>
      <c r="N379" s="203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U379" s="18" t="s">
        <v>86</v>
      </c>
    </row>
    <row r="380" spans="1:47" s="2" customFormat="1" ht="12">
      <c r="A380" s="33"/>
      <c r="B380" s="34"/>
      <c r="C380" s="33"/>
      <c r="D380" s="179" t="s">
        <v>782</v>
      </c>
      <c r="E380" s="33"/>
      <c r="F380" s="221" t="s">
        <v>848</v>
      </c>
      <c r="G380" s="33"/>
      <c r="H380" s="222">
        <v>29.47</v>
      </c>
      <c r="I380" s="33"/>
      <c r="J380" s="33"/>
      <c r="K380" s="33"/>
      <c r="L380" s="34"/>
      <c r="M380" s="202"/>
      <c r="N380" s="203"/>
      <c r="O380" s="59"/>
      <c r="P380" s="59"/>
      <c r="Q380" s="59"/>
      <c r="R380" s="59"/>
      <c r="S380" s="59"/>
      <c r="T380" s="60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U380" s="18" t="s">
        <v>86</v>
      </c>
    </row>
    <row r="381" spans="1:47" s="2" customFormat="1" ht="12">
      <c r="A381" s="33"/>
      <c r="B381" s="34"/>
      <c r="C381" s="33"/>
      <c r="D381" s="179" t="s">
        <v>782</v>
      </c>
      <c r="E381" s="33"/>
      <c r="F381" s="221" t="s">
        <v>849</v>
      </c>
      <c r="G381" s="33"/>
      <c r="H381" s="222">
        <v>36.16</v>
      </c>
      <c r="I381" s="33"/>
      <c r="J381" s="33"/>
      <c r="K381" s="33"/>
      <c r="L381" s="34"/>
      <c r="M381" s="202"/>
      <c r="N381" s="203"/>
      <c r="O381" s="59"/>
      <c r="P381" s="59"/>
      <c r="Q381" s="59"/>
      <c r="R381" s="59"/>
      <c r="S381" s="59"/>
      <c r="T381" s="60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U381" s="18" t="s">
        <v>86</v>
      </c>
    </row>
    <row r="382" spans="1:47" s="2" customFormat="1" ht="12">
      <c r="A382" s="33"/>
      <c r="B382" s="34"/>
      <c r="C382" s="33"/>
      <c r="D382" s="179" t="s">
        <v>782</v>
      </c>
      <c r="E382" s="33"/>
      <c r="F382" s="221" t="s">
        <v>645</v>
      </c>
      <c r="G382" s="33"/>
      <c r="H382" s="222">
        <v>94.1</v>
      </c>
      <c r="I382" s="33"/>
      <c r="J382" s="33"/>
      <c r="K382" s="33"/>
      <c r="L382" s="34"/>
      <c r="M382" s="202"/>
      <c r="N382" s="203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U382" s="18" t="s">
        <v>86</v>
      </c>
    </row>
    <row r="383" spans="1:47" s="2" customFormat="1" ht="12">
      <c r="A383" s="33"/>
      <c r="B383" s="34"/>
      <c r="C383" s="33"/>
      <c r="D383" s="179" t="s">
        <v>782</v>
      </c>
      <c r="E383" s="33"/>
      <c r="F383" s="220" t="s">
        <v>850</v>
      </c>
      <c r="G383" s="33"/>
      <c r="H383" s="33"/>
      <c r="I383" s="33"/>
      <c r="J383" s="33"/>
      <c r="K383" s="33"/>
      <c r="L383" s="34"/>
      <c r="M383" s="202"/>
      <c r="N383" s="203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U383" s="18" t="s">
        <v>86</v>
      </c>
    </row>
    <row r="384" spans="1:47" s="2" customFormat="1" ht="12">
      <c r="A384" s="33"/>
      <c r="B384" s="34"/>
      <c r="C384" s="33"/>
      <c r="D384" s="179" t="s">
        <v>782</v>
      </c>
      <c r="E384" s="33"/>
      <c r="F384" s="221" t="s">
        <v>846</v>
      </c>
      <c r="G384" s="33"/>
      <c r="H384" s="222">
        <v>0</v>
      </c>
      <c r="I384" s="33"/>
      <c r="J384" s="33"/>
      <c r="K384" s="33"/>
      <c r="L384" s="34"/>
      <c r="M384" s="202"/>
      <c r="N384" s="203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U384" s="18" t="s">
        <v>86</v>
      </c>
    </row>
    <row r="385" spans="1:47" s="2" customFormat="1" ht="12">
      <c r="A385" s="33"/>
      <c r="B385" s="34"/>
      <c r="C385" s="33"/>
      <c r="D385" s="179" t="s">
        <v>782</v>
      </c>
      <c r="E385" s="33"/>
      <c r="F385" s="221" t="s">
        <v>749</v>
      </c>
      <c r="G385" s="33"/>
      <c r="H385" s="222">
        <v>0</v>
      </c>
      <c r="I385" s="33"/>
      <c r="J385" s="33"/>
      <c r="K385" s="33"/>
      <c r="L385" s="34"/>
      <c r="M385" s="202"/>
      <c r="N385" s="203"/>
      <c r="O385" s="59"/>
      <c r="P385" s="59"/>
      <c r="Q385" s="59"/>
      <c r="R385" s="59"/>
      <c r="S385" s="59"/>
      <c r="T385" s="60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U385" s="18" t="s">
        <v>86</v>
      </c>
    </row>
    <row r="386" spans="1:47" s="2" customFormat="1" ht="12">
      <c r="A386" s="33"/>
      <c r="B386" s="34"/>
      <c r="C386" s="33"/>
      <c r="D386" s="179" t="s">
        <v>782</v>
      </c>
      <c r="E386" s="33"/>
      <c r="F386" s="221" t="s">
        <v>847</v>
      </c>
      <c r="G386" s="33"/>
      <c r="H386" s="222">
        <v>28.47</v>
      </c>
      <c r="I386" s="33"/>
      <c r="J386" s="33"/>
      <c r="K386" s="33"/>
      <c r="L386" s="34"/>
      <c r="M386" s="202"/>
      <c r="N386" s="203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U386" s="18" t="s">
        <v>86</v>
      </c>
    </row>
    <row r="387" spans="1:65" s="2" customFormat="1" ht="16.5" customHeight="1">
      <c r="A387" s="33"/>
      <c r="B387" s="149"/>
      <c r="C387" s="150" t="s">
        <v>282</v>
      </c>
      <c r="D387" s="150" t="s">
        <v>160</v>
      </c>
      <c r="E387" s="151" t="s">
        <v>856</v>
      </c>
      <c r="F387" s="152" t="s">
        <v>857</v>
      </c>
      <c r="G387" s="153" t="s">
        <v>213</v>
      </c>
      <c r="H387" s="154">
        <v>129.389</v>
      </c>
      <c r="I387" s="155"/>
      <c r="J387" s="156">
        <f>ROUND(I387*H387,2)</f>
        <v>0</v>
      </c>
      <c r="K387" s="152" t="s">
        <v>636</v>
      </c>
      <c r="L387" s="34"/>
      <c r="M387" s="157" t="s">
        <v>1</v>
      </c>
      <c r="N387" s="158" t="s">
        <v>43</v>
      </c>
      <c r="O387" s="59"/>
      <c r="P387" s="159">
        <f>O387*H387</f>
        <v>0</v>
      </c>
      <c r="Q387" s="159">
        <v>0</v>
      </c>
      <c r="R387" s="159">
        <f>Q387*H387</f>
        <v>0</v>
      </c>
      <c r="S387" s="159">
        <v>0</v>
      </c>
      <c r="T387" s="16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1" t="s">
        <v>164</v>
      </c>
      <c r="AT387" s="161" t="s">
        <v>160</v>
      </c>
      <c r="AU387" s="161" t="s">
        <v>86</v>
      </c>
      <c r="AY387" s="18" t="s">
        <v>157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8" t="s">
        <v>33</v>
      </c>
      <c r="BK387" s="162">
        <f>ROUND(I387*H387,2)</f>
        <v>0</v>
      </c>
      <c r="BL387" s="18" t="s">
        <v>164</v>
      </c>
      <c r="BM387" s="161" t="s">
        <v>858</v>
      </c>
    </row>
    <row r="388" spans="1:47" s="2" customFormat="1" ht="12">
      <c r="A388" s="33"/>
      <c r="B388" s="34"/>
      <c r="C388" s="33"/>
      <c r="D388" s="199" t="s">
        <v>638</v>
      </c>
      <c r="E388" s="33"/>
      <c r="F388" s="200" t="s">
        <v>859</v>
      </c>
      <c r="G388" s="33"/>
      <c r="H388" s="33"/>
      <c r="I388" s="201"/>
      <c r="J388" s="33"/>
      <c r="K388" s="33"/>
      <c r="L388" s="34"/>
      <c r="M388" s="202"/>
      <c r="N388" s="203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638</v>
      </c>
      <c r="AU388" s="18" t="s">
        <v>86</v>
      </c>
    </row>
    <row r="389" spans="2:51" s="14" customFormat="1" ht="12">
      <c r="B389" s="186"/>
      <c r="D389" s="179" t="s">
        <v>245</v>
      </c>
      <c r="E389" s="187" t="s">
        <v>1</v>
      </c>
      <c r="F389" s="188" t="s">
        <v>860</v>
      </c>
      <c r="H389" s="189">
        <v>129.389</v>
      </c>
      <c r="I389" s="190"/>
      <c r="L389" s="186"/>
      <c r="M389" s="191"/>
      <c r="N389" s="192"/>
      <c r="O389" s="192"/>
      <c r="P389" s="192"/>
      <c r="Q389" s="192"/>
      <c r="R389" s="192"/>
      <c r="S389" s="192"/>
      <c r="T389" s="193"/>
      <c r="AT389" s="187" t="s">
        <v>245</v>
      </c>
      <c r="AU389" s="187" t="s">
        <v>86</v>
      </c>
      <c r="AV389" s="14" t="s">
        <v>86</v>
      </c>
      <c r="AW389" s="14" t="s">
        <v>31</v>
      </c>
      <c r="AX389" s="14" t="s">
        <v>33</v>
      </c>
      <c r="AY389" s="187" t="s">
        <v>157</v>
      </c>
    </row>
    <row r="390" spans="1:65" s="2" customFormat="1" ht="16.5" customHeight="1">
      <c r="A390" s="33"/>
      <c r="B390" s="149"/>
      <c r="C390" s="150" t="s">
        <v>347</v>
      </c>
      <c r="D390" s="150" t="s">
        <v>160</v>
      </c>
      <c r="E390" s="151" t="s">
        <v>861</v>
      </c>
      <c r="F390" s="152" t="s">
        <v>862</v>
      </c>
      <c r="G390" s="153" t="s">
        <v>213</v>
      </c>
      <c r="H390" s="154">
        <v>1293.89</v>
      </c>
      <c r="I390" s="155"/>
      <c r="J390" s="156">
        <f>ROUND(I390*H390,2)</f>
        <v>0</v>
      </c>
      <c r="K390" s="152" t="s">
        <v>636</v>
      </c>
      <c r="L390" s="34"/>
      <c r="M390" s="157" t="s">
        <v>1</v>
      </c>
      <c r="N390" s="158" t="s">
        <v>43</v>
      </c>
      <c r="O390" s="59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164</v>
      </c>
      <c r="AT390" s="161" t="s">
        <v>160</v>
      </c>
      <c r="AU390" s="161" t="s">
        <v>86</v>
      </c>
      <c r="AY390" s="18" t="s">
        <v>157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33</v>
      </c>
      <c r="BK390" s="162">
        <f>ROUND(I390*H390,2)</f>
        <v>0</v>
      </c>
      <c r="BL390" s="18" t="s">
        <v>164</v>
      </c>
      <c r="BM390" s="161" t="s">
        <v>863</v>
      </c>
    </row>
    <row r="391" spans="1:47" s="2" customFormat="1" ht="12">
      <c r="A391" s="33"/>
      <c r="B391" s="34"/>
      <c r="C391" s="33"/>
      <c r="D391" s="199" t="s">
        <v>638</v>
      </c>
      <c r="E391" s="33"/>
      <c r="F391" s="200" t="s">
        <v>864</v>
      </c>
      <c r="G391" s="33"/>
      <c r="H391" s="33"/>
      <c r="I391" s="201"/>
      <c r="J391" s="33"/>
      <c r="K391" s="33"/>
      <c r="L391" s="34"/>
      <c r="M391" s="202"/>
      <c r="N391" s="203"/>
      <c r="O391" s="59"/>
      <c r="P391" s="59"/>
      <c r="Q391" s="59"/>
      <c r="R391" s="59"/>
      <c r="S391" s="59"/>
      <c r="T391" s="60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638</v>
      </c>
      <c r="AU391" s="18" t="s">
        <v>86</v>
      </c>
    </row>
    <row r="392" spans="2:51" s="14" customFormat="1" ht="12">
      <c r="B392" s="186"/>
      <c r="D392" s="179" t="s">
        <v>245</v>
      </c>
      <c r="F392" s="188" t="s">
        <v>865</v>
      </c>
      <c r="H392" s="189">
        <v>1293.89</v>
      </c>
      <c r="I392" s="190"/>
      <c r="L392" s="186"/>
      <c r="M392" s="191"/>
      <c r="N392" s="192"/>
      <c r="O392" s="192"/>
      <c r="P392" s="192"/>
      <c r="Q392" s="192"/>
      <c r="R392" s="192"/>
      <c r="S392" s="192"/>
      <c r="T392" s="193"/>
      <c r="AT392" s="187" t="s">
        <v>245</v>
      </c>
      <c r="AU392" s="187" t="s">
        <v>86</v>
      </c>
      <c r="AV392" s="14" t="s">
        <v>86</v>
      </c>
      <c r="AW392" s="14" t="s">
        <v>3</v>
      </c>
      <c r="AX392" s="14" t="s">
        <v>33</v>
      </c>
      <c r="AY392" s="187" t="s">
        <v>157</v>
      </c>
    </row>
    <row r="393" spans="1:65" s="2" customFormat="1" ht="16.5" customHeight="1">
      <c r="A393" s="33"/>
      <c r="B393" s="149"/>
      <c r="C393" s="150" t="s">
        <v>285</v>
      </c>
      <c r="D393" s="150" t="s">
        <v>160</v>
      </c>
      <c r="E393" s="151" t="s">
        <v>764</v>
      </c>
      <c r="F393" s="152" t="s">
        <v>765</v>
      </c>
      <c r="G393" s="153" t="s">
        <v>213</v>
      </c>
      <c r="H393" s="154">
        <v>129.389</v>
      </c>
      <c r="I393" s="155"/>
      <c r="J393" s="156">
        <f>ROUND(I393*H393,2)</f>
        <v>0</v>
      </c>
      <c r="K393" s="152" t="s">
        <v>1</v>
      </c>
      <c r="L393" s="34"/>
      <c r="M393" s="157" t="s">
        <v>1</v>
      </c>
      <c r="N393" s="158" t="s">
        <v>43</v>
      </c>
      <c r="O393" s="59"/>
      <c r="P393" s="159">
        <f>O393*H393</f>
        <v>0</v>
      </c>
      <c r="Q393" s="159">
        <v>0</v>
      </c>
      <c r="R393" s="159">
        <f>Q393*H393</f>
        <v>0</v>
      </c>
      <c r="S393" s="159">
        <v>0</v>
      </c>
      <c r="T393" s="160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1" t="s">
        <v>164</v>
      </c>
      <c r="AT393" s="161" t="s">
        <v>160</v>
      </c>
      <c r="AU393" s="161" t="s">
        <v>86</v>
      </c>
      <c r="AY393" s="18" t="s">
        <v>157</v>
      </c>
      <c r="BE393" s="162">
        <f>IF(N393="základní",J393,0)</f>
        <v>0</v>
      </c>
      <c r="BF393" s="162">
        <f>IF(N393="snížená",J393,0)</f>
        <v>0</v>
      </c>
      <c r="BG393" s="162">
        <f>IF(N393="zákl. přenesená",J393,0)</f>
        <v>0</v>
      </c>
      <c r="BH393" s="162">
        <f>IF(N393="sníž. přenesená",J393,0)</f>
        <v>0</v>
      </c>
      <c r="BI393" s="162">
        <f>IF(N393="nulová",J393,0)</f>
        <v>0</v>
      </c>
      <c r="BJ393" s="18" t="s">
        <v>33</v>
      </c>
      <c r="BK393" s="162">
        <f>ROUND(I393*H393,2)</f>
        <v>0</v>
      </c>
      <c r="BL393" s="18" t="s">
        <v>164</v>
      </c>
      <c r="BM393" s="161" t="s">
        <v>866</v>
      </c>
    </row>
    <row r="394" spans="2:51" s="14" customFormat="1" ht="12">
      <c r="B394" s="186"/>
      <c r="D394" s="179" t="s">
        <v>245</v>
      </c>
      <c r="E394" s="187" t="s">
        <v>1</v>
      </c>
      <c r="F394" s="188" t="s">
        <v>860</v>
      </c>
      <c r="H394" s="189">
        <v>129.389</v>
      </c>
      <c r="I394" s="190"/>
      <c r="L394" s="186"/>
      <c r="M394" s="191"/>
      <c r="N394" s="192"/>
      <c r="O394" s="192"/>
      <c r="P394" s="192"/>
      <c r="Q394" s="192"/>
      <c r="R394" s="192"/>
      <c r="S394" s="192"/>
      <c r="T394" s="193"/>
      <c r="AT394" s="187" t="s">
        <v>245</v>
      </c>
      <c r="AU394" s="187" t="s">
        <v>86</v>
      </c>
      <c r="AV394" s="14" t="s">
        <v>86</v>
      </c>
      <c r="AW394" s="14" t="s">
        <v>31</v>
      </c>
      <c r="AX394" s="14" t="s">
        <v>33</v>
      </c>
      <c r="AY394" s="187" t="s">
        <v>157</v>
      </c>
    </row>
    <row r="395" spans="1:65" s="2" customFormat="1" ht="21.75" customHeight="1">
      <c r="A395" s="33"/>
      <c r="B395" s="149"/>
      <c r="C395" s="150" t="s">
        <v>352</v>
      </c>
      <c r="D395" s="150" t="s">
        <v>160</v>
      </c>
      <c r="E395" s="151" t="s">
        <v>867</v>
      </c>
      <c r="F395" s="152" t="s">
        <v>868</v>
      </c>
      <c r="G395" s="153" t="s">
        <v>284</v>
      </c>
      <c r="H395" s="154">
        <v>395.34</v>
      </c>
      <c r="I395" s="155"/>
      <c r="J395" s="156">
        <f>ROUND(I395*H395,2)</f>
        <v>0</v>
      </c>
      <c r="K395" s="152" t="s">
        <v>636</v>
      </c>
      <c r="L395" s="34"/>
      <c r="M395" s="157" t="s">
        <v>1</v>
      </c>
      <c r="N395" s="158" t="s">
        <v>43</v>
      </c>
      <c r="O395" s="59"/>
      <c r="P395" s="159">
        <f>O395*H395</f>
        <v>0</v>
      </c>
      <c r="Q395" s="159">
        <v>0</v>
      </c>
      <c r="R395" s="159">
        <f>Q395*H395</f>
        <v>0</v>
      </c>
      <c r="S395" s="159">
        <v>0.63</v>
      </c>
      <c r="T395" s="160">
        <f>S395*H395</f>
        <v>249.0642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1" t="s">
        <v>164</v>
      </c>
      <c r="AT395" s="161" t="s">
        <v>160</v>
      </c>
      <c r="AU395" s="161" t="s">
        <v>86</v>
      </c>
      <c r="AY395" s="18" t="s">
        <v>157</v>
      </c>
      <c r="BE395" s="162">
        <f>IF(N395="základní",J395,0)</f>
        <v>0</v>
      </c>
      <c r="BF395" s="162">
        <f>IF(N395="snížená",J395,0)</f>
        <v>0</v>
      </c>
      <c r="BG395" s="162">
        <f>IF(N395="zákl. přenesená",J395,0)</f>
        <v>0</v>
      </c>
      <c r="BH395" s="162">
        <f>IF(N395="sníž. přenesená",J395,0)</f>
        <v>0</v>
      </c>
      <c r="BI395" s="162">
        <f>IF(N395="nulová",J395,0)</f>
        <v>0</v>
      </c>
      <c r="BJ395" s="18" t="s">
        <v>33</v>
      </c>
      <c r="BK395" s="162">
        <f>ROUND(I395*H395,2)</f>
        <v>0</v>
      </c>
      <c r="BL395" s="18" t="s">
        <v>164</v>
      </c>
      <c r="BM395" s="161" t="s">
        <v>869</v>
      </c>
    </row>
    <row r="396" spans="1:47" s="2" customFormat="1" ht="12">
      <c r="A396" s="33"/>
      <c r="B396" s="34"/>
      <c r="C396" s="33"/>
      <c r="D396" s="199" t="s">
        <v>638</v>
      </c>
      <c r="E396" s="33"/>
      <c r="F396" s="200" t="s">
        <v>870</v>
      </c>
      <c r="G396" s="33"/>
      <c r="H396" s="33"/>
      <c r="I396" s="201"/>
      <c r="J396" s="33"/>
      <c r="K396" s="33"/>
      <c r="L396" s="34"/>
      <c r="M396" s="202"/>
      <c r="N396" s="203"/>
      <c r="O396" s="59"/>
      <c r="P396" s="59"/>
      <c r="Q396" s="59"/>
      <c r="R396" s="59"/>
      <c r="S396" s="59"/>
      <c r="T396" s="60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638</v>
      </c>
      <c r="AU396" s="18" t="s">
        <v>86</v>
      </c>
    </row>
    <row r="397" spans="2:51" s="14" customFormat="1" ht="12">
      <c r="B397" s="186"/>
      <c r="D397" s="179" t="s">
        <v>245</v>
      </c>
      <c r="E397" s="187" t="s">
        <v>1</v>
      </c>
      <c r="F397" s="188" t="s">
        <v>871</v>
      </c>
      <c r="H397" s="189">
        <v>366.94</v>
      </c>
      <c r="I397" s="190"/>
      <c r="L397" s="186"/>
      <c r="M397" s="191"/>
      <c r="N397" s="192"/>
      <c r="O397" s="192"/>
      <c r="P397" s="192"/>
      <c r="Q397" s="192"/>
      <c r="R397" s="192"/>
      <c r="S397" s="192"/>
      <c r="T397" s="193"/>
      <c r="AT397" s="187" t="s">
        <v>245</v>
      </c>
      <c r="AU397" s="187" t="s">
        <v>86</v>
      </c>
      <c r="AV397" s="14" t="s">
        <v>86</v>
      </c>
      <c r="AW397" s="14" t="s">
        <v>31</v>
      </c>
      <c r="AX397" s="14" t="s">
        <v>78</v>
      </c>
      <c r="AY397" s="187" t="s">
        <v>157</v>
      </c>
    </row>
    <row r="398" spans="2:51" s="14" customFormat="1" ht="12">
      <c r="B398" s="186"/>
      <c r="D398" s="179" t="s">
        <v>245</v>
      </c>
      <c r="E398" s="187" t="s">
        <v>1</v>
      </c>
      <c r="F398" s="188" t="s">
        <v>872</v>
      </c>
      <c r="H398" s="189">
        <v>28.4</v>
      </c>
      <c r="I398" s="190"/>
      <c r="L398" s="186"/>
      <c r="M398" s="191"/>
      <c r="N398" s="192"/>
      <c r="O398" s="192"/>
      <c r="P398" s="192"/>
      <c r="Q398" s="192"/>
      <c r="R398" s="192"/>
      <c r="S398" s="192"/>
      <c r="T398" s="193"/>
      <c r="AT398" s="187" t="s">
        <v>245</v>
      </c>
      <c r="AU398" s="187" t="s">
        <v>86</v>
      </c>
      <c r="AV398" s="14" t="s">
        <v>86</v>
      </c>
      <c r="AW398" s="14" t="s">
        <v>31</v>
      </c>
      <c r="AX398" s="14" t="s">
        <v>78</v>
      </c>
      <c r="AY398" s="187" t="s">
        <v>157</v>
      </c>
    </row>
    <row r="399" spans="2:51" s="15" customFormat="1" ht="12">
      <c r="B399" s="204"/>
      <c r="D399" s="179" t="s">
        <v>245</v>
      </c>
      <c r="E399" s="205" t="s">
        <v>1</v>
      </c>
      <c r="F399" s="206" t="s">
        <v>645</v>
      </c>
      <c r="H399" s="207">
        <v>395.34</v>
      </c>
      <c r="I399" s="208"/>
      <c r="L399" s="204"/>
      <c r="M399" s="209"/>
      <c r="N399" s="210"/>
      <c r="O399" s="210"/>
      <c r="P399" s="210"/>
      <c r="Q399" s="210"/>
      <c r="R399" s="210"/>
      <c r="S399" s="210"/>
      <c r="T399" s="211"/>
      <c r="AT399" s="205" t="s">
        <v>245</v>
      </c>
      <c r="AU399" s="205" t="s">
        <v>86</v>
      </c>
      <c r="AV399" s="15" t="s">
        <v>164</v>
      </c>
      <c r="AW399" s="15" t="s">
        <v>31</v>
      </c>
      <c r="AX399" s="15" t="s">
        <v>33</v>
      </c>
      <c r="AY399" s="205" t="s">
        <v>157</v>
      </c>
    </row>
    <row r="400" spans="1:47" s="2" customFormat="1" ht="12">
      <c r="A400" s="33"/>
      <c r="B400" s="34"/>
      <c r="C400" s="33"/>
      <c r="D400" s="179" t="s">
        <v>782</v>
      </c>
      <c r="E400" s="33"/>
      <c r="F400" s="220" t="s">
        <v>873</v>
      </c>
      <c r="G400" s="33"/>
      <c r="H400" s="33"/>
      <c r="I400" s="33"/>
      <c r="J400" s="33"/>
      <c r="K400" s="33"/>
      <c r="L400" s="34"/>
      <c r="M400" s="202"/>
      <c r="N400" s="203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U400" s="18" t="s">
        <v>86</v>
      </c>
    </row>
    <row r="401" spans="1:47" s="2" customFormat="1" ht="12">
      <c r="A401" s="33"/>
      <c r="B401" s="34"/>
      <c r="C401" s="33"/>
      <c r="D401" s="179" t="s">
        <v>782</v>
      </c>
      <c r="E401" s="33"/>
      <c r="F401" s="221" t="s">
        <v>829</v>
      </c>
      <c r="G401" s="33"/>
      <c r="H401" s="222">
        <v>0</v>
      </c>
      <c r="I401" s="33"/>
      <c r="J401" s="33"/>
      <c r="K401" s="33"/>
      <c r="L401" s="34"/>
      <c r="M401" s="202"/>
      <c r="N401" s="203"/>
      <c r="O401" s="59"/>
      <c r="P401" s="59"/>
      <c r="Q401" s="59"/>
      <c r="R401" s="59"/>
      <c r="S401" s="59"/>
      <c r="T401" s="60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U401" s="18" t="s">
        <v>86</v>
      </c>
    </row>
    <row r="402" spans="1:47" s="2" customFormat="1" ht="12">
      <c r="A402" s="33"/>
      <c r="B402" s="34"/>
      <c r="C402" s="33"/>
      <c r="D402" s="179" t="s">
        <v>782</v>
      </c>
      <c r="E402" s="33"/>
      <c r="F402" s="221" t="s">
        <v>830</v>
      </c>
      <c r="G402" s="33"/>
      <c r="H402" s="222">
        <v>0</v>
      </c>
      <c r="I402" s="33"/>
      <c r="J402" s="33"/>
      <c r="K402" s="33"/>
      <c r="L402" s="34"/>
      <c r="M402" s="202"/>
      <c r="N402" s="203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U402" s="18" t="s">
        <v>86</v>
      </c>
    </row>
    <row r="403" spans="1:47" s="2" customFormat="1" ht="12">
      <c r="A403" s="33"/>
      <c r="B403" s="34"/>
      <c r="C403" s="33"/>
      <c r="D403" s="179" t="s">
        <v>782</v>
      </c>
      <c r="E403" s="33"/>
      <c r="F403" s="221" t="s">
        <v>749</v>
      </c>
      <c r="G403" s="33"/>
      <c r="H403" s="222">
        <v>0</v>
      </c>
      <c r="I403" s="33"/>
      <c r="J403" s="33"/>
      <c r="K403" s="33"/>
      <c r="L403" s="34"/>
      <c r="M403" s="202"/>
      <c r="N403" s="203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U403" s="18" t="s">
        <v>86</v>
      </c>
    </row>
    <row r="404" spans="1:47" s="2" customFormat="1" ht="12">
      <c r="A404" s="33"/>
      <c r="B404" s="34"/>
      <c r="C404" s="33"/>
      <c r="D404" s="179" t="s">
        <v>782</v>
      </c>
      <c r="E404" s="33"/>
      <c r="F404" s="221" t="s">
        <v>831</v>
      </c>
      <c r="G404" s="33"/>
      <c r="H404" s="222">
        <v>295.68</v>
      </c>
      <c r="I404" s="33"/>
      <c r="J404" s="33"/>
      <c r="K404" s="33"/>
      <c r="L404" s="34"/>
      <c r="M404" s="202"/>
      <c r="N404" s="203"/>
      <c r="O404" s="59"/>
      <c r="P404" s="59"/>
      <c r="Q404" s="59"/>
      <c r="R404" s="59"/>
      <c r="S404" s="59"/>
      <c r="T404" s="60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U404" s="18" t="s">
        <v>86</v>
      </c>
    </row>
    <row r="405" spans="1:47" s="2" customFormat="1" ht="12">
      <c r="A405" s="33"/>
      <c r="B405" s="34"/>
      <c r="C405" s="33"/>
      <c r="D405" s="179" t="s">
        <v>782</v>
      </c>
      <c r="E405" s="33"/>
      <c r="F405" s="221" t="s">
        <v>840</v>
      </c>
      <c r="G405" s="33"/>
      <c r="H405" s="222">
        <v>71.26</v>
      </c>
      <c r="I405" s="33"/>
      <c r="J405" s="33"/>
      <c r="K405" s="33"/>
      <c r="L405" s="34"/>
      <c r="M405" s="202"/>
      <c r="N405" s="203"/>
      <c r="O405" s="59"/>
      <c r="P405" s="59"/>
      <c r="Q405" s="59"/>
      <c r="R405" s="59"/>
      <c r="S405" s="59"/>
      <c r="T405" s="60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U405" s="18" t="s">
        <v>86</v>
      </c>
    </row>
    <row r="406" spans="1:47" s="2" customFormat="1" ht="12">
      <c r="A406" s="33"/>
      <c r="B406" s="34"/>
      <c r="C406" s="33"/>
      <c r="D406" s="179" t="s">
        <v>782</v>
      </c>
      <c r="E406" s="33"/>
      <c r="F406" s="221" t="s">
        <v>776</v>
      </c>
      <c r="G406" s="33"/>
      <c r="H406" s="222">
        <v>366.94</v>
      </c>
      <c r="I406" s="33"/>
      <c r="J406" s="33"/>
      <c r="K406" s="33"/>
      <c r="L406" s="34"/>
      <c r="M406" s="202"/>
      <c r="N406" s="203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U406" s="18" t="s">
        <v>86</v>
      </c>
    </row>
    <row r="407" spans="1:47" s="2" customFormat="1" ht="12">
      <c r="A407" s="33"/>
      <c r="B407" s="34"/>
      <c r="C407" s="33"/>
      <c r="D407" s="179" t="s">
        <v>782</v>
      </c>
      <c r="E407" s="33"/>
      <c r="F407" s="220" t="s">
        <v>841</v>
      </c>
      <c r="G407" s="33"/>
      <c r="H407" s="33"/>
      <c r="I407" s="33"/>
      <c r="J407" s="33"/>
      <c r="K407" s="33"/>
      <c r="L407" s="34"/>
      <c r="M407" s="202"/>
      <c r="N407" s="203"/>
      <c r="O407" s="59"/>
      <c r="P407" s="59"/>
      <c r="Q407" s="59"/>
      <c r="R407" s="59"/>
      <c r="S407" s="59"/>
      <c r="T407" s="60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U407" s="18" t="s">
        <v>86</v>
      </c>
    </row>
    <row r="408" spans="1:47" s="2" customFormat="1" ht="12">
      <c r="A408" s="33"/>
      <c r="B408" s="34"/>
      <c r="C408" s="33"/>
      <c r="D408" s="179" t="s">
        <v>782</v>
      </c>
      <c r="E408" s="33"/>
      <c r="F408" s="221" t="s">
        <v>749</v>
      </c>
      <c r="G408" s="33"/>
      <c r="H408" s="222">
        <v>0</v>
      </c>
      <c r="I408" s="33"/>
      <c r="J408" s="33"/>
      <c r="K408" s="33"/>
      <c r="L408" s="34"/>
      <c r="M408" s="202"/>
      <c r="N408" s="203"/>
      <c r="O408" s="59"/>
      <c r="P408" s="59"/>
      <c r="Q408" s="59"/>
      <c r="R408" s="59"/>
      <c r="S408" s="59"/>
      <c r="T408" s="60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U408" s="18" t="s">
        <v>86</v>
      </c>
    </row>
    <row r="409" spans="1:47" s="2" customFormat="1" ht="12">
      <c r="A409" s="33"/>
      <c r="B409" s="34"/>
      <c r="C409" s="33"/>
      <c r="D409" s="179" t="s">
        <v>782</v>
      </c>
      <c r="E409" s="33"/>
      <c r="F409" s="221" t="s">
        <v>750</v>
      </c>
      <c r="G409" s="33"/>
      <c r="H409" s="222">
        <v>0</v>
      </c>
      <c r="I409" s="33"/>
      <c r="J409" s="33"/>
      <c r="K409" s="33"/>
      <c r="L409" s="34"/>
      <c r="M409" s="202"/>
      <c r="N409" s="203"/>
      <c r="O409" s="59"/>
      <c r="P409" s="59"/>
      <c r="Q409" s="59"/>
      <c r="R409" s="59"/>
      <c r="S409" s="59"/>
      <c r="T409" s="60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U409" s="18" t="s">
        <v>86</v>
      </c>
    </row>
    <row r="410" spans="1:47" s="2" customFormat="1" ht="12">
      <c r="A410" s="33"/>
      <c r="B410" s="34"/>
      <c r="C410" s="33"/>
      <c r="D410" s="179" t="s">
        <v>782</v>
      </c>
      <c r="E410" s="33"/>
      <c r="F410" s="221" t="s">
        <v>751</v>
      </c>
      <c r="G410" s="33"/>
      <c r="H410" s="222">
        <v>142</v>
      </c>
      <c r="I410" s="33"/>
      <c r="J410" s="33"/>
      <c r="K410" s="33"/>
      <c r="L410" s="34"/>
      <c r="M410" s="202"/>
      <c r="N410" s="203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U410" s="18" t="s">
        <v>86</v>
      </c>
    </row>
    <row r="411" spans="1:65" s="2" customFormat="1" ht="16.5" customHeight="1">
      <c r="A411" s="33"/>
      <c r="B411" s="149"/>
      <c r="C411" s="150" t="s">
        <v>290</v>
      </c>
      <c r="D411" s="150" t="s">
        <v>160</v>
      </c>
      <c r="E411" s="151" t="s">
        <v>874</v>
      </c>
      <c r="F411" s="152" t="s">
        <v>875</v>
      </c>
      <c r="G411" s="153" t="s">
        <v>163</v>
      </c>
      <c r="H411" s="154">
        <v>102</v>
      </c>
      <c r="I411" s="155"/>
      <c r="J411" s="156">
        <f>ROUND(I411*H411,2)</f>
        <v>0</v>
      </c>
      <c r="K411" s="152" t="s">
        <v>636</v>
      </c>
      <c r="L411" s="34"/>
      <c r="M411" s="157" t="s">
        <v>1</v>
      </c>
      <c r="N411" s="158" t="s">
        <v>43</v>
      </c>
      <c r="O411" s="59"/>
      <c r="P411" s="159">
        <f>O411*H411</f>
        <v>0</v>
      </c>
      <c r="Q411" s="159">
        <v>1E-05</v>
      </c>
      <c r="R411" s="159">
        <f>Q411*H411</f>
        <v>0.00102</v>
      </c>
      <c r="S411" s="159">
        <v>0</v>
      </c>
      <c r="T411" s="16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1" t="s">
        <v>164</v>
      </c>
      <c r="AT411" s="161" t="s">
        <v>160</v>
      </c>
      <c r="AU411" s="161" t="s">
        <v>86</v>
      </c>
      <c r="AY411" s="18" t="s">
        <v>157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8" t="s">
        <v>33</v>
      </c>
      <c r="BK411" s="162">
        <f>ROUND(I411*H411,2)</f>
        <v>0</v>
      </c>
      <c r="BL411" s="18" t="s">
        <v>164</v>
      </c>
      <c r="BM411" s="161" t="s">
        <v>876</v>
      </c>
    </row>
    <row r="412" spans="1:47" s="2" customFormat="1" ht="12">
      <c r="A412" s="33"/>
      <c r="B412" s="34"/>
      <c r="C412" s="33"/>
      <c r="D412" s="199" t="s">
        <v>638</v>
      </c>
      <c r="E412" s="33"/>
      <c r="F412" s="200" t="s">
        <v>877</v>
      </c>
      <c r="G412" s="33"/>
      <c r="H412" s="33"/>
      <c r="I412" s="201"/>
      <c r="J412" s="33"/>
      <c r="K412" s="33"/>
      <c r="L412" s="34"/>
      <c r="M412" s="202"/>
      <c r="N412" s="203"/>
      <c r="O412" s="59"/>
      <c r="P412" s="59"/>
      <c r="Q412" s="59"/>
      <c r="R412" s="59"/>
      <c r="S412" s="59"/>
      <c r="T412" s="60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638</v>
      </c>
      <c r="AU412" s="18" t="s">
        <v>86</v>
      </c>
    </row>
    <row r="413" spans="2:51" s="14" customFormat="1" ht="12">
      <c r="B413" s="186"/>
      <c r="D413" s="179" t="s">
        <v>245</v>
      </c>
      <c r="E413" s="187" t="s">
        <v>1</v>
      </c>
      <c r="F413" s="188" t="s">
        <v>596</v>
      </c>
      <c r="H413" s="189">
        <v>102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7" t="s">
        <v>245</v>
      </c>
      <c r="AU413" s="187" t="s">
        <v>86</v>
      </c>
      <c r="AV413" s="14" t="s">
        <v>86</v>
      </c>
      <c r="AW413" s="14" t="s">
        <v>31</v>
      </c>
      <c r="AX413" s="14" t="s">
        <v>33</v>
      </c>
      <c r="AY413" s="187" t="s">
        <v>157</v>
      </c>
    </row>
    <row r="414" spans="1:47" s="2" customFormat="1" ht="12">
      <c r="A414" s="33"/>
      <c r="B414" s="34"/>
      <c r="C414" s="33"/>
      <c r="D414" s="179" t="s">
        <v>782</v>
      </c>
      <c r="E414" s="33"/>
      <c r="F414" s="220" t="s">
        <v>878</v>
      </c>
      <c r="G414" s="33"/>
      <c r="H414" s="33"/>
      <c r="I414" s="33"/>
      <c r="J414" s="33"/>
      <c r="K414" s="33"/>
      <c r="L414" s="34"/>
      <c r="M414" s="202"/>
      <c r="N414" s="203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U414" s="18" t="s">
        <v>86</v>
      </c>
    </row>
    <row r="415" spans="1:47" s="2" customFormat="1" ht="12">
      <c r="A415" s="33"/>
      <c r="B415" s="34"/>
      <c r="C415" s="33"/>
      <c r="D415" s="179" t="s">
        <v>782</v>
      </c>
      <c r="E415" s="33"/>
      <c r="F415" s="221" t="s">
        <v>879</v>
      </c>
      <c r="G415" s="33"/>
      <c r="H415" s="222">
        <v>102</v>
      </c>
      <c r="I415" s="33"/>
      <c r="J415" s="33"/>
      <c r="K415" s="33"/>
      <c r="L415" s="34"/>
      <c r="M415" s="202"/>
      <c r="N415" s="203"/>
      <c r="O415" s="59"/>
      <c r="P415" s="59"/>
      <c r="Q415" s="59"/>
      <c r="R415" s="59"/>
      <c r="S415" s="59"/>
      <c r="T415" s="60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U415" s="18" t="s">
        <v>86</v>
      </c>
    </row>
    <row r="416" spans="1:47" s="2" customFormat="1" ht="12">
      <c r="A416" s="33"/>
      <c r="B416" s="34"/>
      <c r="C416" s="33"/>
      <c r="D416" s="179" t="s">
        <v>782</v>
      </c>
      <c r="E416" s="33"/>
      <c r="F416" s="221" t="s">
        <v>645</v>
      </c>
      <c r="G416" s="33"/>
      <c r="H416" s="222">
        <v>102</v>
      </c>
      <c r="I416" s="33"/>
      <c r="J416" s="33"/>
      <c r="K416" s="33"/>
      <c r="L416" s="34"/>
      <c r="M416" s="202"/>
      <c r="N416" s="203"/>
      <c r="O416" s="59"/>
      <c r="P416" s="59"/>
      <c r="Q416" s="59"/>
      <c r="R416" s="59"/>
      <c r="S416" s="59"/>
      <c r="T416" s="60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U416" s="18" t="s">
        <v>86</v>
      </c>
    </row>
    <row r="417" spans="1:65" s="2" customFormat="1" ht="16.5" customHeight="1">
      <c r="A417" s="33"/>
      <c r="B417" s="149"/>
      <c r="C417" s="150" t="s">
        <v>357</v>
      </c>
      <c r="D417" s="150" t="s">
        <v>160</v>
      </c>
      <c r="E417" s="151" t="s">
        <v>880</v>
      </c>
      <c r="F417" s="152" t="s">
        <v>881</v>
      </c>
      <c r="G417" s="153" t="s">
        <v>213</v>
      </c>
      <c r="H417" s="154">
        <v>249.064</v>
      </c>
      <c r="I417" s="155"/>
      <c r="J417" s="156">
        <f>ROUND(I417*H417,2)</f>
        <v>0</v>
      </c>
      <c r="K417" s="152" t="s">
        <v>636</v>
      </c>
      <c r="L417" s="34"/>
      <c r="M417" s="157" t="s">
        <v>1</v>
      </c>
      <c r="N417" s="158" t="s">
        <v>43</v>
      </c>
      <c r="O417" s="59"/>
      <c r="P417" s="159">
        <f>O417*H417</f>
        <v>0</v>
      </c>
      <c r="Q417" s="159">
        <v>0</v>
      </c>
      <c r="R417" s="159">
        <f>Q417*H417</f>
        <v>0</v>
      </c>
      <c r="S417" s="159">
        <v>0</v>
      </c>
      <c r="T417" s="160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1" t="s">
        <v>164</v>
      </c>
      <c r="AT417" s="161" t="s">
        <v>160</v>
      </c>
      <c r="AU417" s="161" t="s">
        <v>86</v>
      </c>
      <c r="AY417" s="18" t="s">
        <v>157</v>
      </c>
      <c r="BE417" s="162">
        <f>IF(N417="základní",J417,0)</f>
        <v>0</v>
      </c>
      <c r="BF417" s="162">
        <f>IF(N417="snížená",J417,0)</f>
        <v>0</v>
      </c>
      <c r="BG417" s="162">
        <f>IF(N417="zákl. přenesená",J417,0)</f>
        <v>0</v>
      </c>
      <c r="BH417" s="162">
        <f>IF(N417="sníž. přenesená",J417,0)</f>
        <v>0</v>
      </c>
      <c r="BI417" s="162">
        <f>IF(N417="nulová",J417,0)</f>
        <v>0</v>
      </c>
      <c r="BJ417" s="18" t="s">
        <v>33</v>
      </c>
      <c r="BK417" s="162">
        <f>ROUND(I417*H417,2)</f>
        <v>0</v>
      </c>
      <c r="BL417" s="18" t="s">
        <v>164</v>
      </c>
      <c r="BM417" s="161" t="s">
        <v>882</v>
      </c>
    </row>
    <row r="418" spans="1:47" s="2" customFormat="1" ht="12">
      <c r="A418" s="33"/>
      <c r="B418" s="34"/>
      <c r="C418" s="33"/>
      <c r="D418" s="199" t="s">
        <v>638</v>
      </c>
      <c r="E418" s="33"/>
      <c r="F418" s="200" t="s">
        <v>883</v>
      </c>
      <c r="G418" s="33"/>
      <c r="H418" s="33"/>
      <c r="I418" s="201"/>
      <c r="J418" s="33"/>
      <c r="K418" s="33"/>
      <c r="L418" s="34"/>
      <c r="M418" s="202"/>
      <c r="N418" s="203"/>
      <c r="O418" s="59"/>
      <c r="P418" s="59"/>
      <c r="Q418" s="59"/>
      <c r="R418" s="59"/>
      <c r="S418" s="59"/>
      <c r="T418" s="60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8" t="s">
        <v>638</v>
      </c>
      <c r="AU418" s="18" t="s">
        <v>86</v>
      </c>
    </row>
    <row r="419" spans="2:51" s="14" customFormat="1" ht="12">
      <c r="B419" s="186"/>
      <c r="D419" s="179" t="s">
        <v>245</v>
      </c>
      <c r="E419" s="187" t="s">
        <v>1</v>
      </c>
      <c r="F419" s="188" t="s">
        <v>884</v>
      </c>
      <c r="H419" s="189">
        <v>249.064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7" t="s">
        <v>245</v>
      </c>
      <c r="AU419" s="187" t="s">
        <v>86</v>
      </c>
      <c r="AV419" s="14" t="s">
        <v>86</v>
      </c>
      <c r="AW419" s="14" t="s">
        <v>31</v>
      </c>
      <c r="AX419" s="14" t="s">
        <v>33</v>
      </c>
      <c r="AY419" s="187" t="s">
        <v>157</v>
      </c>
    </row>
    <row r="420" spans="1:65" s="2" customFormat="1" ht="16.5" customHeight="1">
      <c r="A420" s="33"/>
      <c r="B420" s="149"/>
      <c r="C420" s="150" t="s">
        <v>292</v>
      </c>
      <c r="D420" s="150" t="s">
        <v>160</v>
      </c>
      <c r="E420" s="151" t="s">
        <v>885</v>
      </c>
      <c r="F420" s="152" t="s">
        <v>886</v>
      </c>
      <c r="G420" s="153" t="s">
        <v>213</v>
      </c>
      <c r="H420" s="154">
        <v>2490.64</v>
      </c>
      <c r="I420" s="155"/>
      <c r="J420" s="156">
        <f>ROUND(I420*H420,2)</f>
        <v>0</v>
      </c>
      <c r="K420" s="152" t="s">
        <v>636</v>
      </c>
      <c r="L420" s="34"/>
      <c r="M420" s="157" t="s">
        <v>1</v>
      </c>
      <c r="N420" s="158" t="s">
        <v>43</v>
      </c>
      <c r="O420" s="59"/>
      <c r="P420" s="159">
        <f>O420*H420</f>
        <v>0</v>
      </c>
      <c r="Q420" s="159">
        <v>0</v>
      </c>
      <c r="R420" s="159">
        <f>Q420*H420</f>
        <v>0</v>
      </c>
      <c r="S420" s="159">
        <v>0</v>
      </c>
      <c r="T420" s="160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1" t="s">
        <v>164</v>
      </c>
      <c r="AT420" s="161" t="s">
        <v>160</v>
      </c>
      <c r="AU420" s="161" t="s">
        <v>86</v>
      </c>
      <c r="AY420" s="18" t="s">
        <v>157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8" t="s">
        <v>33</v>
      </c>
      <c r="BK420" s="162">
        <f>ROUND(I420*H420,2)</f>
        <v>0</v>
      </c>
      <c r="BL420" s="18" t="s">
        <v>164</v>
      </c>
      <c r="BM420" s="161" t="s">
        <v>887</v>
      </c>
    </row>
    <row r="421" spans="1:47" s="2" customFormat="1" ht="12">
      <c r="A421" s="33"/>
      <c r="B421" s="34"/>
      <c r="C421" s="33"/>
      <c r="D421" s="199" t="s">
        <v>638</v>
      </c>
      <c r="E421" s="33"/>
      <c r="F421" s="200" t="s">
        <v>888</v>
      </c>
      <c r="G421" s="33"/>
      <c r="H421" s="33"/>
      <c r="I421" s="201"/>
      <c r="J421" s="33"/>
      <c r="K421" s="33"/>
      <c r="L421" s="34"/>
      <c r="M421" s="202"/>
      <c r="N421" s="203"/>
      <c r="O421" s="59"/>
      <c r="P421" s="59"/>
      <c r="Q421" s="59"/>
      <c r="R421" s="59"/>
      <c r="S421" s="59"/>
      <c r="T421" s="60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T421" s="18" t="s">
        <v>638</v>
      </c>
      <c r="AU421" s="18" t="s">
        <v>86</v>
      </c>
    </row>
    <row r="422" spans="2:51" s="14" customFormat="1" ht="12">
      <c r="B422" s="186"/>
      <c r="D422" s="179" t="s">
        <v>245</v>
      </c>
      <c r="F422" s="188" t="s">
        <v>889</v>
      </c>
      <c r="H422" s="189">
        <v>2490.64</v>
      </c>
      <c r="I422" s="190"/>
      <c r="L422" s="186"/>
      <c r="M422" s="191"/>
      <c r="N422" s="192"/>
      <c r="O422" s="192"/>
      <c r="P422" s="192"/>
      <c r="Q422" s="192"/>
      <c r="R422" s="192"/>
      <c r="S422" s="192"/>
      <c r="T422" s="193"/>
      <c r="AT422" s="187" t="s">
        <v>245</v>
      </c>
      <c r="AU422" s="187" t="s">
        <v>86</v>
      </c>
      <c r="AV422" s="14" t="s">
        <v>86</v>
      </c>
      <c r="AW422" s="14" t="s">
        <v>3</v>
      </c>
      <c r="AX422" s="14" t="s">
        <v>33</v>
      </c>
      <c r="AY422" s="187" t="s">
        <v>157</v>
      </c>
    </row>
    <row r="423" spans="1:65" s="2" customFormat="1" ht="16.5" customHeight="1">
      <c r="A423" s="33"/>
      <c r="B423" s="149"/>
      <c r="C423" s="150" t="s">
        <v>361</v>
      </c>
      <c r="D423" s="150" t="s">
        <v>160</v>
      </c>
      <c r="E423" s="151" t="s">
        <v>764</v>
      </c>
      <c r="F423" s="152" t="s">
        <v>765</v>
      </c>
      <c r="G423" s="153" t="s">
        <v>213</v>
      </c>
      <c r="H423" s="154">
        <v>249.062</v>
      </c>
      <c r="I423" s="155"/>
      <c r="J423" s="156">
        <f>ROUND(I423*H423,2)</f>
        <v>0</v>
      </c>
      <c r="K423" s="152" t="s">
        <v>1</v>
      </c>
      <c r="L423" s="34"/>
      <c r="M423" s="157" t="s">
        <v>1</v>
      </c>
      <c r="N423" s="158" t="s">
        <v>43</v>
      </c>
      <c r="O423" s="59"/>
      <c r="P423" s="159">
        <f>O423*H423</f>
        <v>0</v>
      </c>
      <c r="Q423" s="159">
        <v>0</v>
      </c>
      <c r="R423" s="159">
        <f>Q423*H423</f>
        <v>0</v>
      </c>
      <c r="S423" s="159">
        <v>0</v>
      </c>
      <c r="T423" s="160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1" t="s">
        <v>164</v>
      </c>
      <c r="AT423" s="161" t="s">
        <v>160</v>
      </c>
      <c r="AU423" s="161" t="s">
        <v>86</v>
      </c>
      <c r="AY423" s="18" t="s">
        <v>157</v>
      </c>
      <c r="BE423" s="162">
        <f>IF(N423="základní",J423,0)</f>
        <v>0</v>
      </c>
      <c r="BF423" s="162">
        <f>IF(N423="snížená",J423,0)</f>
        <v>0</v>
      </c>
      <c r="BG423" s="162">
        <f>IF(N423="zákl. přenesená",J423,0)</f>
        <v>0</v>
      </c>
      <c r="BH423" s="162">
        <f>IF(N423="sníž. přenesená",J423,0)</f>
        <v>0</v>
      </c>
      <c r="BI423" s="162">
        <f>IF(N423="nulová",J423,0)</f>
        <v>0</v>
      </c>
      <c r="BJ423" s="18" t="s">
        <v>33</v>
      </c>
      <c r="BK423" s="162">
        <f>ROUND(I423*H423,2)</f>
        <v>0</v>
      </c>
      <c r="BL423" s="18" t="s">
        <v>164</v>
      </c>
      <c r="BM423" s="161" t="s">
        <v>890</v>
      </c>
    </row>
    <row r="424" spans="2:51" s="14" customFormat="1" ht="12">
      <c r="B424" s="186"/>
      <c r="D424" s="179" t="s">
        <v>245</v>
      </c>
      <c r="E424" s="187" t="s">
        <v>1</v>
      </c>
      <c r="F424" s="188" t="s">
        <v>891</v>
      </c>
      <c r="H424" s="189">
        <v>249.062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7" t="s">
        <v>245</v>
      </c>
      <c r="AU424" s="187" t="s">
        <v>86</v>
      </c>
      <c r="AV424" s="14" t="s">
        <v>86</v>
      </c>
      <c r="AW424" s="14" t="s">
        <v>31</v>
      </c>
      <c r="AX424" s="14" t="s">
        <v>33</v>
      </c>
      <c r="AY424" s="187" t="s">
        <v>157</v>
      </c>
    </row>
    <row r="425" spans="1:65" s="2" customFormat="1" ht="21.75" customHeight="1">
      <c r="A425" s="33"/>
      <c r="B425" s="149"/>
      <c r="C425" s="150" t="s">
        <v>295</v>
      </c>
      <c r="D425" s="150" t="s">
        <v>160</v>
      </c>
      <c r="E425" s="151" t="s">
        <v>892</v>
      </c>
      <c r="F425" s="152" t="s">
        <v>893</v>
      </c>
      <c r="G425" s="153" t="s">
        <v>284</v>
      </c>
      <c r="H425" s="154">
        <v>632.63</v>
      </c>
      <c r="I425" s="155"/>
      <c r="J425" s="156">
        <f>ROUND(I425*H425,2)</f>
        <v>0</v>
      </c>
      <c r="K425" s="152" t="s">
        <v>636</v>
      </c>
      <c r="L425" s="34"/>
      <c r="M425" s="157" t="s">
        <v>1</v>
      </c>
      <c r="N425" s="158" t="s">
        <v>43</v>
      </c>
      <c r="O425" s="59"/>
      <c r="P425" s="159">
        <f>O425*H425</f>
        <v>0</v>
      </c>
      <c r="Q425" s="159">
        <v>7E-05</v>
      </c>
      <c r="R425" s="159">
        <f>Q425*H425</f>
        <v>0.04428409999999999</v>
      </c>
      <c r="S425" s="159">
        <v>0.115</v>
      </c>
      <c r="T425" s="160">
        <f>S425*H425</f>
        <v>72.75245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1" t="s">
        <v>164</v>
      </c>
      <c r="AT425" s="161" t="s">
        <v>160</v>
      </c>
      <c r="AU425" s="161" t="s">
        <v>86</v>
      </c>
      <c r="AY425" s="18" t="s">
        <v>157</v>
      </c>
      <c r="BE425" s="162">
        <f>IF(N425="základní",J425,0)</f>
        <v>0</v>
      </c>
      <c r="BF425" s="162">
        <f>IF(N425="snížená",J425,0)</f>
        <v>0</v>
      </c>
      <c r="BG425" s="162">
        <f>IF(N425="zákl. přenesená",J425,0)</f>
        <v>0</v>
      </c>
      <c r="BH425" s="162">
        <f>IF(N425="sníž. přenesená",J425,0)</f>
        <v>0</v>
      </c>
      <c r="BI425" s="162">
        <f>IF(N425="nulová",J425,0)</f>
        <v>0</v>
      </c>
      <c r="BJ425" s="18" t="s">
        <v>33</v>
      </c>
      <c r="BK425" s="162">
        <f>ROUND(I425*H425,2)</f>
        <v>0</v>
      </c>
      <c r="BL425" s="18" t="s">
        <v>164</v>
      </c>
      <c r="BM425" s="161" t="s">
        <v>894</v>
      </c>
    </row>
    <row r="426" spans="1:47" s="2" customFormat="1" ht="12">
      <c r="A426" s="33"/>
      <c r="B426" s="34"/>
      <c r="C426" s="33"/>
      <c r="D426" s="199" t="s">
        <v>638</v>
      </c>
      <c r="E426" s="33"/>
      <c r="F426" s="200" t="s">
        <v>895</v>
      </c>
      <c r="G426" s="33"/>
      <c r="H426" s="33"/>
      <c r="I426" s="201"/>
      <c r="J426" s="33"/>
      <c r="K426" s="33"/>
      <c r="L426" s="34"/>
      <c r="M426" s="202"/>
      <c r="N426" s="203"/>
      <c r="O426" s="59"/>
      <c r="P426" s="59"/>
      <c r="Q426" s="59"/>
      <c r="R426" s="59"/>
      <c r="S426" s="59"/>
      <c r="T426" s="60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638</v>
      </c>
      <c r="AU426" s="18" t="s">
        <v>86</v>
      </c>
    </row>
    <row r="427" spans="2:51" s="13" customFormat="1" ht="12">
      <c r="B427" s="178"/>
      <c r="D427" s="179" t="s">
        <v>245</v>
      </c>
      <c r="E427" s="180" t="s">
        <v>1</v>
      </c>
      <c r="F427" s="181" t="s">
        <v>829</v>
      </c>
      <c r="H427" s="180" t="s">
        <v>1</v>
      </c>
      <c r="I427" s="182"/>
      <c r="L427" s="178"/>
      <c r="M427" s="183"/>
      <c r="N427" s="184"/>
      <c r="O427" s="184"/>
      <c r="P427" s="184"/>
      <c r="Q427" s="184"/>
      <c r="R427" s="184"/>
      <c r="S427" s="184"/>
      <c r="T427" s="185"/>
      <c r="AT427" s="180" t="s">
        <v>245</v>
      </c>
      <c r="AU427" s="180" t="s">
        <v>86</v>
      </c>
      <c r="AV427" s="13" t="s">
        <v>33</v>
      </c>
      <c r="AW427" s="13" t="s">
        <v>31</v>
      </c>
      <c r="AX427" s="13" t="s">
        <v>78</v>
      </c>
      <c r="AY427" s="180" t="s">
        <v>157</v>
      </c>
    </row>
    <row r="428" spans="2:51" s="13" customFormat="1" ht="12">
      <c r="B428" s="178"/>
      <c r="D428" s="179" t="s">
        <v>245</v>
      </c>
      <c r="E428" s="180" t="s">
        <v>1</v>
      </c>
      <c r="F428" s="181" t="s">
        <v>830</v>
      </c>
      <c r="H428" s="180" t="s">
        <v>1</v>
      </c>
      <c r="I428" s="182"/>
      <c r="L428" s="178"/>
      <c r="M428" s="183"/>
      <c r="N428" s="184"/>
      <c r="O428" s="184"/>
      <c r="P428" s="184"/>
      <c r="Q428" s="184"/>
      <c r="R428" s="184"/>
      <c r="S428" s="184"/>
      <c r="T428" s="185"/>
      <c r="AT428" s="180" t="s">
        <v>245</v>
      </c>
      <c r="AU428" s="180" t="s">
        <v>86</v>
      </c>
      <c r="AV428" s="13" t="s">
        <v>33</v>
      </c>
      <c r="AW428" s="13" t="s">
        <v>31</v>
      </c>
      <c r="AX428" s="13" t="s">
        <v>78</v>
      </c>
      <c r="AY428" s="180" t="s">
        <v>157</v>
      </c>
    </row>
    <row r="429" spans="2:51" s="13" customFormat="1" ht="12">
      <c r="B429" s="178"/>
      <c r="D429" s="179" t="s">
        <v>245</v>
      </c>
      <c r="E429" s="180" t="s">
        <v>1</v>
      </c>
      <c r="F429" s="181" t="s">
        <v>749</v>
      </c>
      <c r="H429" s="180" t="s">
        <v>1</v>
      </c>
      <c r="I429" s="182"/>
      <c r="L429" s="178"/>
      <c r="M429" s="183"/>
      <c r="N429" s="184"/>
      <c r="O429" s="184"/>
      <c r="P429" s="184"/>
      <c r="Q429" s="184"/>
      <c r="R429" s="184"/>
      <c r="S429" s="184"/>
      <c r="T429" s="185"/>
      <c r="AT429" s="180" t="s">
        <v>245</v>
      </c>
      <c r="AU429" s="180" t="s">
        <v>86</v>
      </c>
      <c r="AV429" s="13" t="s">
        <v>33</v>
      </c>
      <c r="AW429" s="13" t="s">
        <v>31</v>
      </c>
      <c r="AX429" s="13" t="s">
        <v>78</v>
      </c>
      <c r="AY429" s="180" t="s">
        <v>157</v>
      </c>
    </row>
    <row r="430" spans="2:51" s="14" customFormat="1" ht="12">
      <c r="B430" s="186"/>
      <c r="D430" s="179" t="s">
        <v>245</v>
      </c>
      <c r="E430" s="187" t="s">
        <v>542</v>
      </c>
      <c r="F430" s="188" t="s">
        <v>831</v>
      </c>
      <c r="H430" s="189">
        <v>295.68</v>
      </c>
      <c r="I430" s="190"/>
      <c r="L430" s="186"/>
      <c r="M430" s="191"/>
      <c r="N430" s="192"/>
      <c r="O430" s="192"/>
      <c r="P430" s="192"/>
      <c r="Q430" s="192"/>
      <c r="R430" s="192"/>
      <c r="S430" s="192"/>
      <c r="T430" s="193"/>
      <c r="AT430" s="187" t="s">
        <v>245</v>
      </c>
      <c r="AU430" s="187" t="s">
        <v>86</v>
      </c>
      <c r="AV430" s="14" t="s">
        <v>86</v>
      </c>
      <c r="AW430" s="14" t="s">
        <v>31</v>
      </c>
      <c r="AX430" s="14" t="s">
        <v>78</v>
      </c>
      <c r="AY430" s="187" t="s">
        <v>157</v>
      </c>
    </row>
    <row r="431" spans="2:51" s="14" customFormat="1" ht="12">
      <c r="B431" s="186"/>
      <c r="D431" s="179" t="s">
        <v>245</v>
      </c>
      <c r="E431" s="187" t="s">
        <v>544</v>
      </c>
      <c r="F431" s="188" t="s">
        <v>840</v>
      </c>
      <c r="H431" s="189">
        <v>71.26</v>
      </c>
      <c r="I431" s="190"/>
      <c r="L431" s="186"/>
      <c r="M431" s="191"/>
      <c r="N431" s="192"/>
      <c r="O431" s="192"/>
      <c r="P431" s="192"/>
      <c r="Q431" s="192"/>
      <c r="R431" s="192"/>
      <c r="S431" s="192"/>
      <c r="T431" s="193"/>
      <c r="AT431" s="187" t="s">
        <v>245</v>
      </c>
      <c r="AU431" s="187" t="s">
        <v>86</v>
      </c>
      <c r="AV431" s="14" t="s">
        <v>86</v>
      </c>
      <c r="AW431" s="14" t="s">
        <v>31</v>
      </c>
      <c r="AX431" s="14" t="s">
        <v>78</v>
      </c>
      <c r="AY431" s="187" t="s">
        <v>157</v>
      </c>
    </row>
    <row r="432" spans="2:51" s="16" customFormat="1" ht="12">
      <c r="B432" s="212"/>
      <c r="D432" s="179" t="s">
        <v>245</v>
      </c>
      <c r="E432" s="213" t="s">
        <v>540</v>
      </c>
      <c r="F432" s="214" t="s">
        <v>776</v>
      </c>
      <c r="H432" s="215">
        <v>366.94</v>
      </c>
      <c r="I432" s="216"/>
      <c r="L432" s="212"/>
      <c r="M432" s="217"/>
      <c r="N432" s="218"/>
      <c r="O432" s="218"/>
      <c r="P432" s="218"/>
      <c r="Q432" s="218"/>
      <c r="R432" s="218"/>
      <c r="S432" s="218"/>
      <c r="T432" s="219"/>
      <c r="AT432" s="213" t="s">
        <v>245</v>
      </c>
      <c r="AU432" s="213" t="s">
        <v>86</v>
      </c>
      <c r="AV432" s="16" t="s">
        <v>113</v>
      </c>
      <c r="AW432" s="16" t="s">
        <v>31</v>
      </c>
      <c r="AX432" s="16" t="s">
        <v>78</v>
      </c>
      <c r="AY432" s="213" t="s">
        <v>157</v>
      </c>
    </row>
    <row r="433" spans="2:51" s="14" customFormat="1" ht="12">
      <c r="B433" s="186"/>
      <c r="D433" s="179" t="s">
        <v>245</v>
      </c>
      <c r="E433" s="187" t="s">
        <v>1</v>
      </c>
      <c r="F433" s="188" t="s">
        <v>896</v>
      </c>
      <c r="H433" s="189">
        <v>265.69</v>
      </c>
      <c r="I433" s="190"/>
      <c r="L433" s="186"/>
      <c r="M433" s="191"/>
      <c r="N433" s="192"/>
      <c r="O433" s="192"/>
      <c r="P433" s="192"/>
      <c r="Q433" s="192"/>
      <c r="R433" s="192"/>
      <c r="S433" s="192"/>
      <c r="T433" s="193"/>
      <c r="AT433" s="187" t="s">
        <v>245</v>
      </c>
      <c r="AU433" s="187" t="s">
        <v>86</v>
      </c>
      <c r="AV433" s="14" t="s">
        <v>86</v>
      </c>
      <c r="AW433" s="14" t="s">
        <v>31</v>
      </c>
      <c r="AX433" s="14" t="s">
        <v>78</v>
      </c>
      <c r="AY433" s="187" t="s">
        <v>157</v>
      </c>
    </row>
    <row r="434" spans="2:51" s="15" customFormat="1" ht="12">
      <c r="B434" s="204"/>
      <c r="D434" s="179" t="s">
        <v>245</v>
      </c>
      <c r="E434" s="205" t="s">
        <v>538</v>
      </c>
      <c r="F434" s="206" t="s">
        <v>645</v>
      </c>
      <c r="H434" s="207">
        <v>632.63</v>
      </c>
      <c r="I434" s="208"/>
      <c r="L434" s="204"/>
      <c r="M434" s="209"/>
      <c r="N434" s="210"/>
      <c r="O434" s="210"/>
      <c r="P434" s="210"/>
      <c r="Q434" s="210"/>
      <c r="R434" s="210"/>
      <c r="S434" s="210"/>
      <c r="T434" s="211"/>
      <c r="AT434" s="205" t="s">
        <v>245</v>
      </c>
      <c r="AU434" s="205" t="s">
        <v>86</v>
      </c>
      <c r="AV434" s="15" t="s">
        <v>164</v>
      </c>
      <c r="AW434" s="15" t="s">
        <v>31</v>
      </c>
      <c r="AX434" s="15" t="s">
        <v>33</v>
      </c>
      <c r="AY434" s="205" t="s">
        <v>157</v>
      </c>
    </row>
    <row r="435" spans="1:65" s="2" customFormat="1" ht="16.5" customHeight="1">
      <c r="A435" s="33"/>
      <c r="B435" s="149"/>
      <c r="C435" s="150" t="s">
        <v>897</v>
      </c>
      <c r="D435" s="150" t="s">
        <v>160</v>
      </c>
      <c r="E435" s="151" t="s">
        <v>898</v>
      </c>
      <c r="F435" s="152" t="s">
        <v>899</v>
      </c>
      <c r="G435" s="153" t="s">
        <v>163</v>
      </c>
      <c r="H435" s="154">
        <v>34.5</v>
      </c>
      <c r="I435" s="155"/>
      <c r="J435" s="156">
        <f>ROUND(I435*H435,2)</f>
        <v>0</v>
      </c>
      <c r="K435" s="152" t="s">
        <v>636</v>
      </c>
      <c r="L435" s="34"/>
      <c r="M435" s="157" t="s">
        <v>1</v>
      </c>
      <c r="N435" s="158" t="s">
        <v>43</v>
      </c>
      <c r="O435" s="59"/>
      <c r="P435" s="159">
        <f>O435*H435</f>
        <v>0</v>
      </c>
      <c r="Q435" s="159">
        <v>0</v>
      </c>
      <c r="R435" s="159">
        <f>Q435*H435</f>
        <v>0</v>
      </c>
      <c r="S435" s="159">
        <v>0</v>
      </c>
      <c r="T435" s="160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1" t="s">
        <v>164</v>
      </c>
      <c r="AT435" s="161" t="s">
        <v>160</v>
      </c>
      <c r="AU435" s="161" t="s">
        <v>86</v>
      </c>
      <c r="AY435" s="18" t="s">
        <v>157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18" t="s">
        <v>33</v>
      </c>
      <c r="BK435" s="162">
        <f>ROUND(I435*H435,2)</f>
        <v>0</v>
      </c>
      <c r="BL435" s="18" t="s">
        <v>164</v>
      </c>
      <c r="BM435" s="161" t="s">
        <v>900</v>
      </c>
    </row>
    <row r="436" spans="1:47" s="2" customFormat="1" ht="12">
      <c r="A436" s="33"/>
      <c r="B436" s="34"/>
      <c r="C436" s="33"/>
      <c r="D436" s="199" t="s">
        <v>638</v>
      </c>
      <c r="E436" s="33"/>
      <c r="F436" s="200" t="s">
        <v>901</v>
      </c>
      <c r="G436" s="33"/>
      <c r="H436" s="33"/>
      <c r="I436" s="201"/>
      <c r="J436" s="33"/>
      <c r="K436" s="33"/>
      <c r="L436" s="34"/>
      <c r="M436" s="202"/>
      <c r="N436" s="203"/>
      <c r="O436" s="59"/>
      <c r="P436" s="59"/>
      <c r="Q436" s="59"/>
      <c r="R436" s="59"/>
      <c r="S436" s="59"/>
      <c r="T436" s="60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638</v>
      </c>
      <c r="AU436" s="18" t="s">
        <v>86</v>
      </c>
    </row>
    <row r="437" spans="2:51" s="14" customFormat="1" ht="12">
      <c r="B437" s="186"/>
      <c r="D437" s="179" t="s">
        <v>245</v>
      </c>
      <c r="E437" s="187" t="s">
        <v>1</v>
      </c>
      <c r="F437" s="188" t="s">
        <v>902</v>
      </c>
      <c r="H437" s="189">
        <v>34.5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7" t="s">
        <v>245</v>
      </c>
      <c r="AU437" s="187" t="s">
        <v>86</v>
      </c>
      <c r="AV437" s="14" t="s">
        <v>86</v>
      </c>
      <c r="AW437" s="14" t="s">
        <v>31</v>
      </c>
      <c r="AX437" s="14" t="s">
        <v>78</v>
      </c>
      <c r="AY437" s="187" t="s">
        <v>157</v>
      </c>
    </row>
    <row r="438" spans="2:51" s="15" customFormat="1" ht="12">
      <c r="B438" s="204"/>
      <c r="D438" s="179" t="s">
        <v>245</v>
      </c>
      <c r="E438" s="205" t="s">
        <v>598</v>
      </c>
      <c r="F438" s="206" t="s">
        <v>645</v>
      </c>
      <c r="H438" s="207">
        <v>34.5</v>
      </c>
      <c r="I438" s="208"/>
      <c r="L438" s="204"/>
      <c r="M438" s="209"/>
      <c r="N438" s="210"/>
      <c r="O438" s="210"/>
      <c r="P438" s="210"/>
      <c r="Q438" s="210"/>
      <c r="R438" s="210"/>
      <c r="S438" s="210"/>
      <c r="T438" s="211"/>
      <c r="AT438" s="205" t="s">
        <v>245</v>
      </c>
      <c r="AU438" s="205" t="s">
        <v>86</v>
      </c>
      <c r="AV438" s="15" t="s">
        <v>164</v>
      </c>
      <c r="AW438" s="15" t="s">
        <v>31</v>
      </c>
      <c r="AX438" s="15" t="s">
        <v>33</v>
      </c>
      <c r="AY438" s="205" t="s">
        <v>157</v>
      </c>
    </row>
    <row r="439" spans="1:65" s="2" customFormat="1" ht="16.5" customHeight="1">
      <c r="A439" s="33"/>
      <c r="B439" s="149"/>
      <c r="C439" s="150" t="s">
        <v>297</v>
      </c>
      <c r="D439" s="150" t="s">
        <v>160</v>
      </c>
      <c r="E439" s="151" t="s">
        <v>903</v>
      </c>
      <c r="F439" s="152" t="s">
        <v>904</v>
      </c>
      <c r="G439" s="153" t="s">
        <v>284</v>
      </c>
      <c r="H439" s="154">
        <v>366.94</v>
      </c>
      <c r="I439" s="155"/>
      <c r="J439" s="156">
        <f>ROUND(I439*H439,2)</f>
        <v>0</v>
      </c>
      <c r="K439" s="152" t="s">
        <v>636</v>
      </c>
      <c r="L439" s="34"/>
      <c r="M439" s="157" t="s">
        <v>1</v>
      </c>
      <c r="N439" s="158" t="s">
        <v>43</v>
      </c>
      <c r="O439" s="59"/>
      <c r="P439" s="159">
        <f>O439*H439</f>
        <v>0</v>
      </c>
      <c r="Q439" s="159">
        <v>0</v>
      </c>
      <c r="R439" s="159">
        <f>Q439*H439</f>
        <v>0</v>
      </c>
      <c r="S439" s="159">
        <v>0.22</v>
      </c>
      <c r="T439" s="160">
        <f>S439*H439</f>
        <v>80.7268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1" t="s">
        <v>164</v>
      </c>
      <c r="AT439" s="161" t="s">
        <v>160</v>
      </c>
      <c r="AU439" s="161" t="s">
        <v>86</v>
      </c>
      <c r="AY439" s="18" t="s">
        <v>157</v>
      </c>
      <c r="BE439" s="162">
        <f>IF(N439="základní",J439,0)</f>
        <v>0</v>
      </c>
      <c r="BF439" s="162">
        <f>IF(N439="snížená",J439,0)</f>
        <v>0</v>
      </c>
      <c r="BG439" s="162">
        <f>IF(N439="zákl. přenesená",J439,0)</f>
        <v>0</v>
      </c>
      <c r="BH439" s="162">
        <f>IF(N439="sníž. přenesená",J439,0)</f>
        <v>0</v>
      </c>
      <c r="BI439" s="162">
        <f>IF(N439="nulová",J439,0)</f>
        <v>0</v>
      </c>
      <c r="BJ439" s="18" t="s">
        <v>33</v>
      </c>
      <c r="BK439" s="162">
        <f>ROUND(I439*H439,2)</f>
        <v>0</v>
      </c>
      <c r="BL439" s="18" t="s">
        <v>164</v>
      </c>
      <c r="BM439" s="161" t="s">
        <v>905</v>
      </c>
    </row>
    <row r="440" spans="1:47" s="2" customFormat="1" ht="12">
      <c r="A440" s="33"/>
      <c r="B440" s="34"/>
      <c r="C440" s="33"/>
      <c r="D440" s="199" t="s">
        <v>638</v>
      </c>
      <c r="E440" s="33"/>
      <c r="F440" s="200" t="s">
        <v>906</v>
      </c>
      <c r="G440" s="33"/>
      <c r="H440" s="33"/>
      <c r="I440" s="201"/>
      <c r="J440" s="33"/>
      <c r="K440" s="33"/>
      <c r="L440" s="34"/>
      <c r="M440" s="202"/>
      <c r="N440" s="203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638</v>
      </c>
      <c r="AU440" s="18" t="s">
        <v>86</v>
      </c>
    </row>
    <row r="441" spans="2:51" s="14" customFormat="1" ht="12">
      <c r="B441" s="186"/>
      <c r="D441" s="179" t="s">
        <v>245</v>
      </c>
      <c r="E441" s="187" t="s">
        <v>1</v>
      </c>
      <c r="F441" s="188" t="s">
        <v>907</v>
      </c>
      <c r="H441" s="189">
        <v>366.94</v>
      </c>
      <c r="I441" s="190"/>
      <c r="L441" s="186"/>
      <c r="M441" s="191"/>
      <c r="N441" s="192"/>
      <c r="O441" s="192"/>
      <c r="P441" s="192"/>
      <c r="Q441" s="192"/>
      <c r="R441" s="192"/>
      <c r="S441" s="192"/>
      <c r="T441" s="193"/>
      <c r="AT441" s="187" t="s">
        <v>245</v>
      </c>
      <c r="AU441" s="187" t="s">
        <v>86</v>
      </c>
      <c r="AV441" s="14" t="s">
        <v>86</v>
      </c>
      <c r="AW441" s="14" t="s">
        <v>31</v>
      </c>
      <c r="AX441" s="14" t="s">
        <v>33</v>
      </c>
      <c r="AY441" s="187" t="s">
        <v>157</v>
      </c>
    </row>
    <row r="442" spans="1:47" s="2" customFormat="1" ht="12">
      <c r="A442" s="33"/>
      <c r="B442" s="34"/>
      <c r="C442" s="33"/>
      <c r="D442" s="179" t="s">
        <v>782</v>
      </c>
      <c r="E442" s="33"/>
      <c r="F442" s="220" t="s">
        <v>873</v>
      </c>
      <c r="G442" s="33"/>
      <c r="H442" s="33"/>
      <c r="I442" s="33"/>
      <c r="J442" s="33"/>
      <c r="K442" s="33"/>
      <c r="L442" s="34"/>
      <c r="M442" s="202"/>
      <c r="N442" s="203"/>
      <c r="O442" s="59"/>
      <c r="P442" s="59"/>
      <c r="Q442" s="59"/>
      <c r="R442" s="59"/>
      <c r="S442" s="59"/>
      <c r="T442" s="60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U442" s="18" t="s">
        <v>86</v>
      </c>
    </row>
    <row r="443" spans="1:47" s="2" customFormat="1" ht="12">
      <c r="A443" s="33"/>
      <c r="B443" s="34"/>
      <c r="C443" s="33"/>
      <c r="D443" s="179" t="s">
        <v>782</v>
      </c>
      <c r="E443" s="33"/>
      <c r="F443" s="221" t="s">
        <v>829</v>
      </c>
      <c r="G443" s="33"/>
      <c r="H443" s="222">
        <v>0</v>
      </c>
      <c r="I443" s="33"/>
      <c r="J443" s="33"/>
      <c r="K443" s="33"/>
      <c r="L443" s="34"/>
      <c r="M443" s="202"/>
      <c r="N443" s="203"/>
      <c r="O443" s="59"/>
      <c r="P443" s="59"/>
      <c r="Q443" s="59"/>
      <c r="R443" s="59"/>
      <c r="S443" s="59"/>
      <c r="T443" s="60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U443" s="18" t="s">
        <v>86</v>
      </c>
    </row>
    <row r="444" spans="1:47" s="2" customFormat="1" ht="12">
      <c r="A444" s="33"/>
      <c r="B444" s="34"/>
      <c r="C444" s="33"/>
      <c r="D444" s="179" t="s">
        <v>782</v>
      </c>
      <c r="E444" s="33"/>
      <c r="F444" s="221" t="s">
        <v>830</v>
      </c>
      <c r="G444" s="33"/>
      <c r="H444" s="222">
        <v>0</v>
      </c>
      <c r="I444" s="33"/>
      <c r="J444" s="33"/>
      <c r="K444" s="33"/>
      <c r="L444" s="34"/>
      <c r="M444" s="202"/>
      <c r="N444" s="203"/>
      <c r="O444" s="59"/>
      <c r="P444" s="59"/>
      <c r="Q444" s="59"/>
      <c r="R444" s="59"/>
      <c r="S444" s="59"/>
      <c r="T444" s="60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U444" s="18" t="s">
        <v>86</v>
      </c>
    </row>
    <row r="445" spans="1:47" s="2" customFormat="1" ht="12">
      <c r="A445" s="33"/>
      <c r="B445" s="34"/>
      <c r="C445" s="33"/>
      <c r="D445" s="179" t="s">
        <v>782</v>
      </c>
      <c r="E445" s="33"/>
      <c r="F445" s="221" t="s">
        <v>749</v>
      </c>
      <c r="G445" s="33"/>
      <c r="H445" s="222">
        <v>0</v>
      </c>
      <c r="I445" s="33"/>
      <c r="J445" s="33"/>
      <c r="K445" s="33"/>
      <c r="L445" s="34"/>
      <c r="M445" s="202"/>
      <c r="N445" s="203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U445" s="18" t="s">
        <v>86</v>
      </c>
    </row>
    <row r="446" spans="1:47" s="2" customFormat="1" ht="12">
      <c r="A446" s="33"/>
      <c r="B446" s="34"/>
      <c r="C446" s="33"/>
      <c r="D446" s="179" t="s">
        <v>782</v>
      </c>
      <c r="E446" s="33"/>
      <c r="F446" s="221" t="s">
        <v>831</v>
      </c>
      <c r="G446" s="33"/>
      <c r="H446" s="222">
        <v>295.68</v>
      </c>
      <c r="I446" s="33"/>
      <c r="J446" s="33"/>
      <c r="K446" s="33"/>
      <c r="L446" s="34"/>
      <c r="M446" s="202"/>
      <c r="N446" s="203"/>
      <c r="O446" s="59"/>
      <c r="P446" s="59"/>
      <c r="Q446" s="59"/>
      <c r="R446" s="59"/>
      <c r="S446" s="59"/>
      <c r="T446" s="60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U446" s="18" t="s">
        <v>86</v>
      </c>
    </row>
    <row r="447" spans="1:47" s="2" customFormat="1" ht="12">
      <c r="A447" s="33"/>
      <c r="B447" s="34"/>
      <c r="C447" s="33"/>
      <c r="D447" s="179" t="s">
        <v>782</v>
      </c>
      <c r="E447" s="33"/>
      <c r="F447" s="221" t="s">
        <v>840</v>
      </c>
      <c r="G447" s="33"/>
      <c r="H447" s="222">
        <v>71.26</v>
      </c>
      <c r="I447" s="33"/>
      <c r="J447" s="33"/>
      <c r="K447" s="33"/>
      <c r="L447" s="34"/>
      <c r="M447" s="202"/>
      <c r="N447" s="203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U447" s="18" t="s">
        <v>86</v>
      </c>
    </row>
    <row r="448" spans="1:47" s="2" customFormat="1" ht="12">
      <c r="A448" s="33"/>
      <c r="B448" s="34"/>
      <c r="C448" s="33"/>
      <c r="D448" s="179" t="s">
        <v>782</v>
      </c>
      <c r="E448" s="33"/>
      <c r="F448" s="221" t="s">
        <v>776</v>
      </c>
      <c r="G448" s="33"/>
      <c r="H448" s="222">
        <v>366.94</v>
      </c>
      <c r="I448" s="33"/>
      <c r="J448" s="33"/>
      <c r="K448" s="33"/>
      <c r="L448" s="34"/>
      <c r="M448" s="202"/>
      <c r="N448" s="203"/>
      <c r="O448" s="59"/>
      <c r="P448" s="59"/>
      <c r="Q448" s="59"/>
      <c r="R448" s="59"/>
      <c r="S448" s="59"/>
      <c r="T448" s="60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U448" s="18" t="s">
        <v>86</v>
      </c>
    </row>
    <row r="449" spans="1:65" s="2" customFormat="1" ht="16.5" customHeight="1">
      <c r="A449" s="33"/>
      <c r="B449" s="149"/>
      <c r="C449" s="150" t="s">
        <v>908</v>
      </c>
      <c r="D449" s="150" t="s">
        <v>160</v>
      </c>
      <c r="E449" s="151" t="s">
        <v>909</v>
      </c>
      <c r="F449" s="152" t="s">
        <v>910</v>
      </c>
      <c r="G449" s="153" t="s">
        <v>163</v>
      </c>
      <c r="H449" s="154">
        <v>102</v>
      </c>
      <c r="I449" s="155"/>
      <c r="J449" s="156">
        <f>ROUND(I449*H449,2)</f>
        <v>0</v>
      </c>
      <c r="K449" s="152" t="s">
        <v>636</v>
      </c>
      <c r="L449" s="34"/>
      <c r="M449" s="157" t="s">
        <v>1</v>
      </c>
      <c r="N449" s="158" t="s">
        <v>43</v>
      </c>
      <c r="O449" s="59"/>
      <c r="P449" s="159">
        <f>O449*H449</f>
        <v>0</v>
      </c>
      <c r="Q449" s="159">
        <v>0</v>
      </c>
      <c r="R449" s="159">
        <f>Q449*H449</f>
        <v>0</v>
      </c>
      <c r="S449" s="159">
        <v>0</v>
      </c>
      <c r="T449" s="160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1" t="s">
        <v>164</v>
      </c>
      <c r="AT449" s="161" t="s">
        <v>160</v>
      </c>
      <c r="AU449" s="161" t="s">
        <v>86</v>
      </c>
      <c r="AY449" s="18" t="s">
        <v>157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8" t="s">
        <v>33</v>
      </c>
      <c r="BK449" s="162">
        <f>ROUND(I449*H449,2)</f>
        <v>0</v>
      </c>
      <c r="BL449" s="18" t="s">
        <v>164</v>
      </c>
      <c r="BM449" s="161" t="s">
        <v>911</v>
      </c>
    </row>
    <row r="450" spans="1:47" s="2" customFormat="1" ht="12">
      <c r="A450" s="33"/>
      <c r="B450" s="34"/>
      <c r="C450" s="33"/>
      <c r="D450" s="199" t="s">
        <v>638</v>
      </c>
      <c r="E450" s="33"/>
      <c r="F450" s="200" t="s">
        <v>912</v>
      </c>
      <c r="G450" s="33"/>
      <c r="H450" s="33"/>
      <c r="I450" s="201"/>
      <c r="J450" s="33"/>
      <c r="K450" s="33"/>
      <c r="L450" s="34"/>
      <c r="M450" s="202"/>
      <c r="N450" s="203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8" t="s">
        <v>638</v>
      </c>
      <c r="AU450" s="18" t="s">
        <v>86</v>
      </c>
    </row>
    <row r="451" spans="2:51" s="14" customFormat="1" ht="12">
      <c r="B451" s="186"/>
      <c r="D451" s="179" t="s">
        <v>245</v>
      </c>
      <c r="E451" s="187" t="s">
        <v>1</v>
      </c>
      <c r="F451" s="188" t="s">
        <v>879</v>
      </c>
      <c r="H451" s="189">
        <v>102</v>
      </c>
      <c r="I451" s="190"/>
      <c r="L451" s="186"/>
      <c r="M451" s="191"/>
      <c r="N451" s="192"/>
      <c r="O451" s="192"/>
      <c r="P451" s="192"/>
      <c r="Q451" s="192"/>
      <c r="R451" s="192"/>
      <c r="S451" s="192"/>
      <c r="T451" s="193"/>
      <c r="AT451" s="187" t="s">
        <v>245</v>
      </c>
      <c r="AU451" s="187" t="s">
        <v>86</v>
      </c>
      <c r="AV451" s="14" t="s">
        <v>86</v>
      </c>
      <c r="AW451" s="14" t="s">
        <v>31</v>
      </c>
      <c r="AX451" s="14" t="s">
        <v>78</v>
      </c>
      <c r="AY451" s="187" t="s">
        <v>157</v>
      </c>
    </row>
    <row r="452" spans="2:51" s="15" customFormat="1" ht="12">
      <c r="B452" s="204"/>
      <c r="D452" s="179" t="s">
        <v>245</v>
      </c>
      <c r="E452" s="205" t="s">
        <v>596</v>
      </c>
      <c r="F452" s="206" t="s">
        <v>645</v>
      </c>
      <c r="H452" s="207">
        <v>102</v>
      </c>
      <c r="I452" s="208"/>
      <c r="L452" s="204"/>
      <c r="M452" s="209"/>
      <c r="N452" s="210"/>
      <c r="O452" s="210"/>
      <c r="P452" s="210"/>
      <c r="Q452" s="210"/>
      <c r="R452" s="210"/>
      <c r="S452" s="210"/>
      <c r="T452" s="211"/>
      <c r="AT452" s="205" t="s">
        <v>245</v>
      </c>
      <c r="AU452" s="205" t="s">
        <v>86</v>
      </c>
      <c r="AV452" s="15" t="s">
        <v>164</v>
      </c>
      <c r="AW452" s="15" t="s">
        <v>31</v>
      </c>
      <c r="AX452" s="15" t="s">
        <v>33</v>
      </c>
      <c r="AY452" s="205" t="s">
        <v>157</v>
      </c>
    </row>
    <row r="453" spans="1:65" s="2" customFormat="1" ht="16.5" customHeight="1">
      <c r="A453" s="33"/>
      <c r="B453" s="149"/>
      <c r="C453" s="150" t="s">
        <v>300</v>
      </c>
      <c r="D453" s="150" t="s">
        <v>160</v>
      </c>
      <c r="E453" s="151" t="s">
        <v>913</v>
      </c>
      <c r="F453" s="152" t="s">
        <v>914</v>
      </c>
      <c r="G453" s="153" t="s">
        <v>284</v>
      </c>
      <c r="H453" s="154">
        <v>94.1</v>
      </c>
      <c r="I453" s="155"/>
      <c r="J453" s="156">
        <f>ROUND(I453*H453,2)</f>
        <v>0</v>
      </c>
      <c r="K453" s="152" t="s">
        <v>636</v>
      </c>
      <c r="L453" s="34"/>
      <c r="M453" s="157" t="s">
        <v>1</v>
      </c>
      <c r="N453" s="158" t="s">
        <v>43</v>
      </c>
      <c r="O453" s="59"/>
      <c r="P453" s="159">
        <f>O453*H453</f>
        <v>0</v>
      </c>
      <c r="Q453" s="159">
        <v>0</v>
      </c>
      <c r="R453" s="159">
        <f>Q453*H453</f>
        <v>0</v>
      </c>
      <c r="S453" s="159">
        <v>0.316</v>
      </c>
      <c r="T453" s="160">
        <f>S453*H453</f>
        <v>29.735599999999998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1" t="s">
        <v>164</v>
      </c>
      <c r="AT453" s="161" t="s">
        <v>160</v>
      </c>
      <c r="AU453" s="161" t="s">
        <v>86</v>
      </c>
      <c r="AY453" s="18" t="s">
        <v>157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8" t="s">
        <v>33</v>
      </c>
      <c r="BK453" s="162">
        <f>ROUND(I453*H453,2)</f>
        <v>0</v>
      </c>
      <c r="BL453" s="18" t="s">
        <v>164</v>
      </c>
      <c r="BM453" s="161" t="s">
        <v>915</v>
      </c>
    </row>
    <row r="454" spans="1:47" s="2" customFormat="1" ht="12">
      <c r="A454" s="33"/>
      <c r="B454" s="34"/>
      <c r="C454" s="33"/>
      <c r="D454" s="199" t="s">
        <v>638</v>
      </c>
      <c r="E454" s="33"/>
      <c r="F454" s="200" t="s">
        <v>916</v>
      </c>
      <c r="G454" s="33"/>
      <c r="H454" s="33"/>
      <c r="I454" s="201"/>
      <c r="J454" s="33"/>
      <c r="K454" s="33"/>
      <c r="L454" s="34"/>
      <c r="M454" s="202"/>
      <c r="N454" s="203"/>
      <c r="O454" s="59"/>
      <c r="P454" s="59"/>
      <c r="Q454" s="59"/>
      <c r="R454" s="59"/>
      <c r="S454" s="59"/>
      <c r="T454" s="60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8" t="s">
        <v>638</v>
      </c>
      <c r="AU454" s="18" t="s">
        <v>86</v>
      </c>
    </row>
    <row r="455" spans="2:51" s="13" customFormat="1" ht="12">
      <c r="B455" s="178"/>
      <c r="D455" s="179" t="s">
        <v>245</v>
      </c>
      <c r="E455" s="180" t="s">
        <v>1</v>
      </c>
      <c r="F455" s="181" t="s">
        <v>846</v>
      </c>
      <c r="H455" s="180" t="s">
        <v>1</v>
      </c>
      <c r="I455" s="182"/>
      <c r="L455" s="178"/>
      <c r="M455" s="183"/>
      <c r="N455" s="184"/>
      <c r="O455" s="184"/>
      <c r="P455" s="184"/>
      <c r="Q455" s="184"/>
      <c r="R455" s="184"/>
      <c r="S455" s="184"/>
      <c r="T455" s="185"/>
      <c r="AT455" s="180" t="s">
        <v>245</v>
      </c>
      <c r="AU455" s="180" t="s">
        <v>86</v>
      </c>
      <c r="AV455" s="13" t="s">
        <v>33</v>
      </c>
      <c r="AW455" s="13" t="s">
        <v>31</v>
      </c>
      <c r="AX455" s="13" t="s">
        <v>78</v>
      </c>
      <c r="AY455" s="180" t="s">
        <v>157</v>
      </c>
    </row>
    <row r="456" spans="2:51" s="13" customFormat="1" ht="12">
      <c r="B456" s="178"/>
      <c r="D456" s="179" t="s">
        <v>245</v>
      </c>
      <c r="E456" s="180" t="s">
        <v>1</v>
      </c>
      <c r="F456" s="181" t="s">
        <v>749</v>
      </c>
      <c r="H456" s="180" t="s">
        <v>1</v>
      </c>
      <c r="I456" s="182"/>
      <c r="L456" s="178"/>
      <c r="M456" s="183"/>
      <c r="N456" s="184"/>
      <c r="O456" s="184"/>
      <c r="P456" s="184"/>
      <c r="Q456" s="184"/>
      <c r="R456" s="184"/>
      <c r="S456" s="184"/>
      <c r="T456" s="185"/>
      <c r="AT456" s="180" t="s">
        <v>245</v>
      </c>
      <c r="AU456" s="180" t="s">
        <v>86</v>
      </c>
      <c r="AV456" s="13" t="s">
        <v>33</v>
      </c>
      <c r="AW456" s="13" t="s">
        <v>31</v>
      </c>
      <c r="AX456" s="13" t="s">
        <v>78</v>
      </c>
      <c r="AY456" s="180" t="s">
        <v>157</v>
      </c>
    </row>
    <row r="457" spans="2:51" s="14" customFormat="1" ht="12">
      <c r="B457" s="186"/>
      <c r="D457" s="179" t="s">
        <v>245</v>
      </c>
      <c r="E457" s="187" t="s">
        <v>563</v>
      </c>
      <c r="F457" s="188" t="s">
        <v>847</v>
      </c>
      <c r="H457" s="189">
        <v>28.47</v>
      </c>
      <c r="I457" s="190"/>
      <c r="L457" s="186"/>
      <c r="M457" s="191"/>
      <c r="N457" s="192"/>
      <c r="O457" s="192"/>
      <c r="P457" s="192"/>
      <c r="Q457" s="192"/>
      <c r="R457" s="192"/>
      <c r="S457" s="192"/>
      <c r="T457" s="193"/>
      <c r="AT457" s="187" t="s">
        <v>245</v>
      </c>
      <c r="AU457" s="187" t="s">
        <v>86</v>
      </c>
      <c r="AV457" s="14" t="s">
        <v>86</v>
      </c>
      <c r="AW457" s="14" t="s">
        <v>31</v>
      </c>
      <c r="AX457" s="14" t="s">
        <v>78</v>
      </c>
      <c r="AY457" s="187" t="s">
        <v>157</v>
      </c>
    </row>
    <row r="458" spans="2:51" s="14" customFormat="1" ht="12">
      <c r="B458" s="186"/>
      <c r="D458" s="179" t="s">
        <v>245</v>
      </c>
      <c r="E458" s="187" t="s">
        <v>565</v>
      </c>
      <c r="F458" s="188" t="s">
        <v>848</v>
      </c>
      <c r="H458" s="189">
        <v>29.47</v>
      </c>
      <c r="I458" s="190"/>
      <c r="L458" s="186"/>
      <c r="M458" s="191"/>
      <c r="N458" s="192"/>
      <c r="O458" s="192"/>
      <c r="P458" s="192"/>
      <c r="Q458" s="192"/>
      <c r="R458" s="192"/>
      <c r="S458" s="192"/>
      <c r="T458" s="193"/>
      <c r="AT458" s="187" t="s">
        <v>245</v>
      </c>
      <c r="AU458" s="187" t="s">
        <v>86</v>
      </c>
      <c r="AV458" s="14" t="s">
        <v>86</v>
      </c>
      <c r="AW458" s="14" t="s">
        <v>31</v>
      </c>
      <c r="AX458" s="14" t="s">
        <v>78</v>
      </c>
      <c r="AY458" s="187" t="s">
        <v>157</v>
      </c>
    </row>
    <row r="459" spans="2:51" s="16" customFormat="1" ht="12">
      <c r="B459" s="212"/>
      <c r="D459" s="179" t="s">
        <v>245</v>
      </c>
      <c r="E459" s="213" t="s">
        <v>917</v>
      </c>
      <c r="F459" s="214" t="s">
        <v>776</v>
      </c>
      <c r="H459" s="215">
        <v>57.94</v>
      </c>
      <c r="I459" s="216"/>
      <c r="L459" s="212"/>
      <c r="M459" s="217"/>
      <c r="N459" s="218"/>
      <c r="O459" s="218"/>
      <c r="P459" s="218"/>
      <c r="Q459" s="218"/>
      <c r="R459" s="218"/>
      <c r="S459" s="218"/>
      <c r="T459" s="219"/>
      <c r="AT459" s="213" t="s">
        <v>245</v>
      </c>
      <c r="AU459" s="213" t="s">
        <v>86</v>
      </c>
      <c r="AV459" s="16" t="s">
        <v>113</v>
      </c>
      <c r="AW459" s="16" t="s">
        <v>31</v>
      </c>
      <c r="AX459" s="16" t="s">
        <v>78</v>
      </c>
      <c r="AY459" s="213" t="s">
        <v>157</v>
      </c>
    </row>
    <row r="460" spans="2:51" s="14" customFormat="1" ht="12">
      <c r="B460" s="186"/>
      <c r="D460" s="179" t="s">
        <v>245</v>
      </c>
      <c r="E460" s="187" t="s">
        <v>1</v>
      </c>
      <c r="F460" s="188" t="s">
        <v>849</v>
      </c>
      <c r="H460" s="189">
        <v>36.16</v>
      </c>
      <c r="I460" s="190"/>
      <c r="L460" s="186"/>
      <c r="M460" s="191"/>
      <c r="N460" s="192"/>
      <c r="O460" s="192"/>
      <c r="P460" s="192"/>
      <c r="Q460" s="192"/>
      <c r="R460" s="192"/>
      <c r="S460" s="192"/>
      <c r="T460" s="193"/>
      <c r="AT460" s="187" t="s">
        <v>245</v>
      </c>
      <c r="AU460" s="187" t="s">
        <v>86</v>
      </c>
      <c r="AV460" s="14" t="s">
        <v>86</v>
      </c>
      <c r="AW460" s="14" t="s">
        <v>31</v>
      </c>
      <c r="AX460" s="14" t="s">
        <v>78</v>
      </c>
      <c r="AY460" s="187" t="s">
        <v>157</v>
      </c>
    </row>
    <row r="461" spans="2:51" s="15" customFormat="1" ht="12">
      <c r="B461" s="204"/>
      <c r="D461" s="179" t="s">
        <v>245</v>
      </c>
      <c r="E461" s="205" t="s">
        <v>560</v>
      </c>
      <c r="F461" s="206" t="s">
        <v>645</v>
      </c>
      <c r="H461" s="207">
        <v>94.1</v>
      </c>
      <c r="I461" s="208"/>
      <c r="L461" s="204"/>
      <c r="M461" s="209"/>
      <c r="N461" s="210"/>
      <c r="O461" s="210"/>
      <c r="P461" s="210"/>
      <c r="Q461" s="210"/>
      <c r="R461" s="210"/>
      <c r="S461" s="210"/>
      <c r="T461" s="211"/>
      <c r="AT461" s="205" t="s">
        <v>245</v>
      </c>
      <c r="AU461" s="205" t="s">
        <v>86</v>
      </c>
      <c r="AV461" s="15" t="s">
        <v>164</v>
      </c>
      <c r="AW461" s="15" t="s">
        <v>31</v>
      </c>
      <c r="AX461" s="15" t="s">
        <v>33</v>
      </c>
      <c r="AY461" s="205" t="s">
        <v>157</v>
      </c>
    </row>
    <row r="462" spans="1:65" s="2" customFormat="1" ht="16.5" customHeight="1">
      <c r="A462" s="33"/>
      <c r="B462" s="149"/>
      <c r="C462" s="150" t="s">
        <v>918</v>
      </c>
      <c r="D462" s="150" t="s">
        <v>160</v>
      </c>
      <c r="E462" s="151" t="s">
        <v>919</v>
      </c>
      <c r="F462" s="152" t="s">
        <v>920</v>
      </c>
      <c r="G462" s="153" t="s">
        <v>163</v>
      </c>
      <c r="H462" s="154">
        <v>8</v>
      </c>
      <c r="I462" s="155"/>
      <c r="J462" s="156">
        <f>ROUND(I462*H462,2)</f>
        <v>0</v>
      </c>
      <c r="K462" s="152" t="s">
        <v>636</v>
      </c>
      <c r="L462" s="34"/>
      <c r="M462" s="157" t="s">
        <v>1</v>
      </c>
      <c r="N462" s="158" t="s">
        <v>43</v>
      </c>
      <c r="O462" s="59"/>
      <c r="P462" s="159">
        <f>O462*H462</f>
        <v>0</v>
      </c>
      <c r="Q462" s="159">
        <v>0</v>
      </c>
      <c r="R462" s="159">
        <f>Q462*H462</f>
        <v>0</v>
      </c>
      <c r="S462" s="159">
        <v>0</v>
      </c>
      <c r="T462" s="160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1" t="s">
        <v>164</v>
      </c>
      <c r="AT462" s="161" t="s">
        <v>160</v>
      </c>
      <c r="AU462" s="161" t="s">
        <v>86</v>
      </c>
      <c r="AY462" s="18" t="s">
        <v>157</v>
      </c>
      <c r="BE462" s="162">
        <f>IF(N462="základní",J462,0)</f>
        <v>0</v>
      </c>
      <c r="BF462" s="162">
        <f>IF(N462="snížená",J462,0)</f>
        <v>0</v>
      </c>
      <c r="BG462" s="162">
        <f>IF(N462="zákl. přenesená",J462,0)</f>
        <v>0</v>
      </c>
      <c r="BH462" s="162">
        <f>IF(N462="sníž. přenesená",J462,0)</f>
        <v>0</v>
      </c>
      <c r="BI462" s="162">
        <f>IF(N462="nulová",J462,0)</f>
        <v>0</v>
      </c>
      <c r="BJ462" s="18" t="s">
        <v>33</v>
      </c>
      <c r="BK462" s="162">
        <f>ROUND(I462*H462,2)</f>
        <v>0</v>
      </c>
      <c r="BL462" s="18" t="s">
        <v>164</v>
      </c>
      <c r="BM462" s="161" t="s">
        <v>921</v>
      </c>
    </row>
    <row r="463" spans="1:47" s="2" customFormat="1" ht="12">
      <c r="A463" s="33"/>
      <c r="B463" s="34"/>
      <c r="C463" s="33"/>
      <c r="D463" s="199" t="s">
        <v>638</v>
      </c>
      <c r="E463" s="33"/>
      <c r="F463" s="200" t="s">
        <v>922</v>
      </c>
      <c r="G463" s="33"/>
      <c r="H463" s="33"/>
      <c r="I463" s="201"/>
      <c r="J463" s="33"/>
      <c r="K463" s="33"/>
      <c r="L463" s="34"/>
      <c r="M463" s="202"/>
      <c r="N463" s="203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638</v>
      </c>
      <c r="AU463" s="18" t="s">
        <v>86</v>
      </c>
    </row>
    <row r="464" spans="2:51" s="13" customFormat="1" ht="12">
      <c r="B464" s="178"/>
      <c r="D464" s="179" t="s">
        <v>245</v>
      </c>
      <c r="E464" s="180" t="s">
        <v>1</v>
      </c>
      <c r="F464" s="181" t="s">
        <v>923</v>
      </c>
      <c r="H464" s="180" t="s">
        <v>1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80" t="s">
        <v>245</v>
      </c>
      <c r="AU464" s="180" t="s">
        <v>86</v>
      </c>
      <c r="AV464" s="13" t="s">
        <v>33</v>
      </c>
      <c r="AW464" s="13" t="s">
        <v>31</v>
      </c>
      <c r="AX464" s="13" t="s">
        <v>78</v>
      </c>
      <c r="AY464" s="180" t="s">
        <v>157</v>
      </c>
    </row>
    <row r="465" spans="2:51" s="14" customFormat="1" ht="12">
      <c r="B465" s="186"/>
      <c r="D465" s="179" t="s">
        <v>245</v>
      </c>
      <c r="E465" s="187" t="s">
        <v>1</v>
      </c>
      <c r="F465" s="188" t="s">
        <v>924</v>
      </c>
      <c r="H465" s="189">
        <v>8</v>
      </c>
      <c r="I465" s="190"/>
      <c r="L465" s="186"/>
      <c r="M465" s="191"/>
      <c r="N465" s="192"/>
      <c r="O465" s="192"/>
      <c r="P465" s="192"/>
      <c r="Q465" s="192"/>
      <c r="R465" s="192"/>
      <c r="S465" s="192"/>
      <c r="T465" s="193"/>
      <c r="AT465" s="187" t="s">
        <v>245</v>
      </c>
      <c r="AU465" s="187" t="s">
        <v>86</v>
      </c>
      <c r="AV465" s="14" t="s">
        <v>86</v>
      </c>
      <c r="AW465" s="14" t="s">
        <v>31</v>
      </c>
      <c r="AX465" s="14" t="s">
        <v>78</v>
      </c>
      <c r="AY465" s="187" t="s">
        <v>157</v>
      </c>
    </row>
    <row r="466" spans="2:51" s="15" customFormat="1" ht="12">
      <c r="B466" s="204"/>
      <c r="D466" s="179" t="s">
        <v>245</v>
      </c>
      <c r="E466" s="205" t="s">
        <v>600</v>
      </c>
      <c r="F466" s="206" t="s">
        <v>645</v>
      </c>
      <c r="H466" s="207">
        <v>8</v>
      </c>
      <c r="I466" s="208"/>
      <c r="L466" s="204"/>
      <c r="M466" s="209"/>
      <c r="N466" s="210"/>
      <c r="O466" s="210"/>
      <c r="P466" s="210"/>
      <c r="Q466" s="210"/>
      <c r="R466" s="210"/>
      <c r="S466" s="210"/>
      <c r="T466" s="211"/>
      <c r="AT466" s="205" t="s">
        <v>245</v>
      </c>
      <c r="AU466" s="205" t="s">
        <v>86</v>
      </c>
      <c r="AV466" s="15" t="s">
        <v>164</v>
      </c>
      <c r="AW466" s="15" t="s">
        <v>31</v>
      </c>
      <c r="AX466" s="15" t="s">
        <v>33</v>
      </c>
      <c r="AY466" s="205" t="s">
        <v>157</v>
      </c>
    </row>
    <row r="467" spans="1:65" s="2" customFormat="1" ht="16.5" customHeight="1">
      <c r="A467" s="33"/>
      <c r="B467" s="149"/>
      <c r="C467" s="150" t="s">
        <v>302</v>
      </c>
      <c r="D467" s="150" t="s">
        <v>160</v>
      </c>
      <c r="E467" s="151" t="s">
        <v>856</v>
      </c>
      <c r="F467" s="152" t="s">
        <v>857</v>
      </c>
      <c r="G467" s="153" t="s">
        <v>213</v>
      </c>
      <c r="H467" s="154">
        <v>183.215</v>
      </c>
      <c r="I467" s="155"/>
      <c r="J467" s="156">
        <f>ROUND(I467*H467,2)</f>
        <v>0</v>
      </c>
      <c r="K467" s="152" t="s">
        <v>636</v>
      </c>
      <c r="L467" s="34"/>
      <c r="M467" s="157" t="s">
        <v>1</v>
      </c>
      <c r="N467" s="158" t="s">
        <v>43</v>
      </c>
      <c r="O467" s="59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1" t="s">
        <v>164</v>
      </c>
      <c r="AT467" s="161" t="s">
        <v>160</v>
      </c>
      <c r="AU467" s="161" t="s">
        <v>86</v>
      </c>
      <c r="AY467" s="18" t="s">
        <v>157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8" t="s">
        <v>33</v>
      </c>
      <c r="BK467" s="162">
        <f>ROUND(I467*H467,2)</f>
        <v>0</v>
      </c>
      <c r="BL467" s="18" t="s">
        <v>164</v>
      </c>
      <c r="BM467" s="161" t="s">
        <v>925</v>
      </c>
    </row>
    <row r="468" spans="1:47" s="2" customFormat="1" ht="12">
      <c r="A468" s="33"/>
      <c r="B468" s="34"/>
      <c r="C468" s="33"/>
      <c r="D468" s="199" t="s">
        <v>638</v>
      </c>
      <c r="E468" s="33"/>
      <c r="F468" s="200" t="s">
        <v>859</v>
      </c>
      <c r="G468" s="33"/>
      <c r="H468" s="33"/>
      <c r="I468" s="201"/>
      <c r="J468" s="33"/>
      <c r="K468" s="33"/>
      <c r="L468" s="34"/>
      <c r="M468" s="202"/>
      <c r="N468" s="203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638</v>
      </c>
      <c r="AU468" s="18" t="s">
        <v>86</v>
      </c>
    </row>
    <row r="469" spans="1:65" s="2" customFormat="1" ht="16.5" customHeight="1">
      <c r="A469" s="33"/>
      <c r="B469" s="149"/>
      <c r="C469" s="150" t="s">
        <v>926</v>
      </c>
      <c r="D469" s="150" t="s">
        <v>160</v>
      </c>
      <c r="E469" s="151" t="s">
        <v>861</v>
      </c>
      <c r="F469" s="152" t="s">
        <v>862</v>
      </c>
      <c r="G469" s="153" t="s">
        <v>213</v>
      </c>
      <c r="H469" s="154">
        <v>1832.15</v>
      </c>
      <c r="I469" s="155"/>
      <c r="J469" s="156">
        <f>ROUND(I469*H469,2)</f>
        <v>0</v>
      </c>
      <c r="K469" s="152" t="s">
        <v>636</v>
      </c>
      <c r="L469" s="34"/>
      <c r="M469" s="157" t="s">
        <v>1</v>
      </c>
      <c r="N469" s="158" t="s">
        <v>43</v>
      </c>
      <c r="O469" s="59"/>
      <c r="P469" s="159">
        <f>O469*H469</f>
        <v>0</v>
      </c>
      <c r="Q469" s="159">
        <v>0</v>
      </c>
      <c r="R469" s="159">
        <f>Q469*H469</f>
        <v>0</v>
      </c>
      <c r="S469" s="159">
        <v>0</v>
      </c>
      <c r="T469" s="160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1" t="s">
        <v>164</v>
      </c>
      <c r="AT469" s="161" t="s">
        <v>160</v>
      </c>
      <c r="AU469" s="161" t="s">
        <v>86</v>
      </c>
      <c r="AY469" s="18" t="s">
        <v>157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18" t="s">
        <v>33</v>
      </c>
      <c r="BK469" s="162">
        <f>ROUND(I469*H469,2)</f>
        <v>0</v>
      </c>
      <c r="BL469" s="18" t="s">
        <v>164</v>
      </c>
      <c r="BM469" s="161" t="s">
        <v>927</v>
      </c>
    </row>
    <row r="470" spans="1:47" s="2" customFormat="1" ht="12">
      <c r="A470" s="33"/>
      <c r="B470" s="34"/>
      <c r="C470" s="33"/>
      <c r="D470" s="199" t="s">
        <v>638</v>
      </c>
      <c r="E470" s="33"/>
      <c r="F470" s="200" t="s">
        <v>864</v>
      </c>
      <c r="G470" s="33"/>
      <c r="H470" s="33"/>
      <c r="I470" s="201"/>
      <c r="J470" s="33"/>
      <c r="K470" s="33"/>
      <c r="L470" s="34"/>
      <c r="M470" s="202"/>
      <c r="N470" s="203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638</v>
      </c>
      <c r="AU470" s="18" t="s">
        <v>86</v>
      </c>
    </row>
    <row r="471" spans="2:51" s="14" customFormat="1" ht="12">
      <c r="B471" s="186"/>
      <c r="D471" s="179" t="s">
        <v>245</v>
      </c>
      <c r="F471" s="188" t="s">
        <v>928</v>
      </c>
      <c r="H471" s="189">
        <v>1832.15</v>
      </c>
      <c r="I471" s="190"/>
      <c r="L471" s="186"/>
      <c r="M471" s="191"/>
      <c r="N471" s="192"/>
      <c r="O471" s="192"/>
      <c r="P471" s="192"/>
      <c r="Q471" s="192"/>
      <c r="R471" s="192"/>
      <c r="S471" s="192"/>
      <c r="T471" s="193"/>
      <c r="AT471" s="187" t="s">
        <v>245</v>
      </c>
      <c r="AU471" s="187" t="s">
        <v>86</v>
      </c>
      <c r="AV471" s="14" t="s">
        <v>86</v>
      </c>
      <c r="AW471" s="14" t="s">
        <v>3</v>
      </c>
      <c r="AX471" s="14" t="s">
        <v>33</v>
      </c>
      <c r="AY471" s="187" t="s">
        <v>157</v>
      </c>
    </row>
    <row r="472" spans="1:65" s="2" customFormat="1" ht="16.5" customHeight="1">
      <c r="A472" s="33"/>
      <c r="B472" s="149"/>
      <c r="C472" s="150" t="s">
        <v>305</v>
      </c>
      <c r="D472" s="150" t="s">
        <v>160</v>
      </c>
      <c r="E472" s="151" t="s">
        <v>929</v>
      </c>
      <c r="F472" s="152" t="s">
        <v>930</v>
      </c>
      <c r="G472" s="153" t="s">
        <v>213</v>
      </c>
      <c r="H472" s="154">
        <v>183.216</v>
      </c>
      <c r="I472" s="155"/>
      <c r="J472" s="156">
        <f>ROUND(I472*H472,2)</f>
        <v>0</v>
      </c>
      <c r="K472" s="152" t="s">
        <v>1</v>
      </c>
      <c r="L472" s="34"/>
      <c r="M472" s="157" t="s">
        <v>1</v>
      </c>
      <c r="N472" s="158" t="s">
        <v>43</v>
      </c>
      <c r="O472" s="59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1" t="s">
        <v>164</v>
      </c>
      <c r="AT472" s="161" t="s">
        <v>160</v>
      </c>
      <c r="AU472" s="161" t="s">
        <v>86</v>
      </c>
      <c r="AY472" s="18" t="s">
        <v>157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8" t="s">
        <v>33</v>
      </c>
      <c r="BK472" s="162">
        <f>ROUND(I472*H472,2)</f>
        <v>0</v>
      </c>
      <c r="BL472" s="18" t="s">
        <v>164</v>
      </c>
      <c r="BM472" s="161" t="s">
        <v>931</v>
      </c>
    </row>
    <row r="473" spans="2:51" s="14" customFormat="1" ht="12">
      <c r="B473" s="186"/>
      <c r="D473" s="179" t="s">
        <v>245</v>
      </c>
      <c r="E473" s="187" t="s">
        <v>1</v>
      </c>
      <c r="F473" s="188" t="s">
        <v>932</v>
      </c>
      <c r="H473" s="189">
        <v>183.216</v>
      </c>
      <c r="I473" s="190"/>
      <c r="L473" s="186"/>
      <c r="M473" s="191"/>
      <c r="N473" s="192"/>
      <c r="O473" s="192"/>
      <c r="P473" s="192"/>
      <c r="Q473" s="192"/>
      <c r="R473" s="192"/>
      <c r="S473" s="192"/>
      <c r="T473" s="193"/>
      <c r="AT473" s="187" t="s">
        <v>245</v>
      </c>
      <c r="AU473" s="187" t="s">
        <v>86</v>
      </c>
      <c r="AV473" s="14" t="s">
        <v>86</v>
      </c>
      <c r="AW473" s="14" t="s">
        <v>31</v>
      </c>
      <c r="AX473" s="14" t="s">
        <v>33</v>
      </c>
      <c r="AY473" s="187" t="s">
        <v>157</v>
      </c>
    </row>
    <row r="474" spans="1:65" s="2" customFormat="1" ht="16.5" customHeight="1">
      <c r="A474" s="33"/>
      <c r="B474" s="149"/>
      <c r="C474" s="150" t="s">
        <v>933</v>
      </c>
      <c r="D474" s="150" t="s">
        <v>160</v>
      </c>
      <c r="E474" s="151" t="s">
        <v>934</v>
      </c>
      <c r="F474" s="152" t="s">
        <v>935</v>
      </c>
      <c r="G474" s="153" t="s">
        <v>284</v>
      </c>
      <c r="H474" s="154">
        <v>340.79</v>
      </c>
      <c r="I474" s="155"/>
      <c r="J474" s="156">
        <f>ROUND(I474*H474,2)</f>
        <v>0</v>
      </c>
      <c r="K474" s="152" t="s">
        <v>636</v>
      </c>
      <c r="L474" s="34"/>
      <c r="M474" s="157" t="s">
        <v>1</v>
      </c>
      <c r="N474" s="158" t="s">
        <v>43</v>
      </c>
      <c r="O474" s="59"/>
      <c r="P474" s="159">
        <f>O474*H474</f>
        <v>0</v>
      </c>
      <c r="Q474" s="159">
        <v>0</v>
      </c>
      <c r="R474" s="159">
        <f>Q474*H474</f>
        <v>0</v>
      </c>
      <c r="S474" s="159">
        <v>0</v>
      </c>
      <c r="T474" s="160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164</v>
      </c>
      <c r="AT474" s="161" t="s">
        <v>160</v>
      </c>
      <c r="AU474" s="161" t="s">
        <v>86</v>
      </c>
      <c r="AY474" s="18" t="s">
        <v>157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33</v>
      </c>
      <c r="BK474" s="162">
        <f>ROUND(I474*H474,2)</f>
        <v>0</v>
      </c>
      <c r="BL474" s="18" t="s">
        <v>164</v>
      </c>
      <c r="BM474" s="161" t="s">
        <v>936</v>
      </c>
    </row>
    <row r="475" spans="1:47" s="2" customFormat="1" ht="12">
      <c r="A475" s="33"/>
      <c r="B475" s="34"/>
      <c r="C475" s="33"/>
      <c r="D475" s="199" t="s">
        <v>638</v>
      </c>
      <c r="E475" s="33"/>
      <c r="F475" s="200" t="s">
        <v>937</v>
      </c>
      <c r="G475" s="33"/>
      <c r="H475" s="33"/>
      <c r="I475" s="201"/>
      <c r="J475" s="33"/>
      <c r="K475" s="33"/>
      <c r="L475" s="34"/>
      <c r="M475" s="202"/>
      <c r="N475" s="203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638</v>
      </c>
      <c r="AU475" s="18" t="s">
        <v>86</v>
      </c>
    </row>
    <row r="476" spans="2:51" s="13" customFormat="1" ht="12">
      <c r="B476" s="178"/>
      <c r="D476" s="179" t="s">
        <v>245</v>
      </c>
      <c r="E476" s="180" t="s">
        <v>1</v>
      </c>
      <c r="F476" s="181" t="s">
        <v>749</v>
      </c>
      <c r="H476" s="180" t="s">
        <v>1</v>
      </c>
      <c r="I476" s="182"/>
      <c r="L476" s="178"/>
      <c r="M476" s="183"/>
      <c r="N476" s="184"/>
      <c r="O476" s="184"/>
      <c r="P476" s="184"/>
      <c r="Q476" s="184"/>
      <c r="R476" s="184"/>
      <c r="S476" s="184"/>
      <c r="T476" s="185"/>
      <c r="AT476" s="180" t="s">
        <v>245</v>
      </c>
      <c r="AU476" s="180" t="s">
        <v>86</v>
      </c>
      <c r="AV476" s="13" t="s">
        <v>33</v>
      </c>
      <c r="AW476" s="13" t="s">
        <v>31</v>
      </c>
      <c r="AX476" s="13" t="s">
        <v>78</v>
      </c>
      <c r="AY476" s="180" t="s">
        <v>157</v>
      </c>
    </row>
    <row r="477" spans="2:51" s="14" customFormat="1" ht="12">
      <c r="B477" s="186"/>
      <c r="D477" s="179" t="s">
        <v>245</v>
      </c>
      <c r="E477" s="187" t="s">
        <v>549</v>
      </c>
      <c r="F477" s="188" t="s">
        <v>938</v>
      </c>
      <c r="H477" s="189">
        <v>246.93</v>
      </c>
      <c r="I477" s="190"/>
      <c r="L477" s="186"/>
      <c r="M477" s="191"/>
      <c r="N477" s="192"/>
      <c r="O477" s="192"/>
      <c r="P477" s="192"/>
      <c r="Q477" s="192"/>
      <c r="R477" s="192"/>
      <c r="S477" s="192"/>
      <c r="T477" s="193"/>
      <c r="AT477" s="187" t="s">
        <v>245</v>
      </c>
      <c r="AU477" s="187" t="s">
        <v>86</v>
      </c>
      <c r="AV477" s="14" t="s">
        <v>86</v>
      </c>
      <c r="AW477" s="14" t="s">
        <v>31</v>
      </c>
      <c r="AX477" s="14" t="s">
        <v>78</v>
      </c>
      <c r="AY477" s="187" t="s">
        <v>157</v>
      </c>
    </row>
    <row r="478" spans="2:51" s="14" customFormat="1" ht="12">
      <c r="B478" s="186"/>
      <c r="D478" s="179" t="s">
        <v>245</v>
      </c>
      <c r="E478" s="187" t="s">
        <v>552</v>
      </c>
      <c r="F478" s="188" t="s">
        <v>939</v>
      </c>
      <c r="H478" s="189">
        <v>46.5</v>
      </c>
      <c r="I478" s="190"/>
      <c r="L478" s="186"/>
      <c r="M478" s="191"/>
      <c r="N478" s="192"/>
      <c r="O478" s="192"/>
      <c r="P478" s="192"/>
      <c r="Q478" s="192"/>
      <c r="R478" s="192"/>
      <c r="S478" s="192"/>
      <c r="T478" s="193"/>
      <c r="AT478" s="187" t="s">
        <v>245</v>
      </c>
      <c r="AU478" s="187" t="s">
        <v>86</v>
      </c>
      <c r="AV478" s="14" t="s">
        <v>86</v>
      </c>
      <c r="AW478" s="14" t="s">
        <v>31</v>
      </c>
      <c r="AX478" s="14" t="s">
        <v>78</v>
      </c>
      <c r="AY478" s="187" t="s">
        <v>157</v>
      </c>
    </row>
    <row r="479" spans="2:51" s="16" customFormat="1" ht="12">
      <c r="B479" s="212"/>
      <c r="D479" s="179" t="s">
        <v>245</v>
      </c>
      <c r="E479" s="213" t="s">
        <v>940</v>
      </c>
      <c r="F479" s="214" t="s">
        <v>776</v>
      </c>
      <c r="H479" s="215">
        <v>293.43</v>
      </c>
      <c r="I479" s="216"/>
      <c r="L479" s="212"/>
      <c r="M479" s="217"/>
      <c r="N479" s="218"/>
      <c r="O479" s="218"/>
      <c r="P479" s="218"/>
      <c r="Q479" s="218"/>
      <c r="R479" s="218"/>
      <c r="S479" s="218"/>
      <c r="T479" s="219"/>
      <c r="AT479" s="213" t="s">
        <v>245</v>
      </c>
      <c r="AU479" s="213" t="s">
        <v>86</v>
      </c>
      <c r="AV479" s="16" t="s">
        <v>113</v>
      </c>
      <c r="AW479" s="16" t="s">
        <v>31</v>
      </c>
      <c r="AX479" s="16" t="s">
        <v>78</v>
      </c>
      <c r="AY479" s="213" t="s">
        <v>157</v>
      </c>
    </row>
    <row r="480" spans="2:51" s="14" customFormat="1" ht="12">
      <c r="B480" s="186"/>
      <c r="D480" s="179" t="s">
        <v>245</v>
      </c>
      <c r="E480" s="187" t="s">
        <v>1</v>
      </c>
      <c r="F480" s="188" t="s">
        <v>941</v>
      </c>
      <c r="H480" s="189">
        <v>47.36</v>
      </c>
      <c r="I480" s="190"/>
      <c r="L480" s="186"/>
      <c r="M480" s="191"/>
      <c r="N480" s="192"/>
      <c r="O480" s="192"/>
      <c r="P480" s="192"/>
      <c r="Q480" s="192"/>
      <c r="R480" s="192"/>
      <c r="S480" s="192"/>
      <c r="T480" s="193"/>
      <c r="AT480" s="187" t="s">
        <v>245</v>
      </c>
      <c r="AU480" s="187" t="s">
        <v>86</v>
      </c>
      <c r="AV480" s="14" t="s">
        <v>86</v>
      </c>
      <c r="AW480" s="14" t="s">
        <v>31</v>
      </c>
      <c r="AX480" s="14" t="s">
        <v>78</v>
      </c>
      <c r="AY480" s="187" t="s">
        <v>157</v>
      </c>
    </row>
    <row r="481" spans="2:51" s="15" customFormat="1" ht="12">
      <c r="B481" s="204"/>
      <c r="D481" s="179" t="s">
        <v>245</v>
      </c>
      <c r="E481" s="205" t="s">
        <v>547</v>
      </c>
      <c r="F481" s="206" t="s">
        <v>645</v>
      </c>
      <c r="H481" s="207">
        <v>340.79</v>
      </c>
      <c r="I481" s="208"/>
      <c r="L481" s="204"/>
      <c r="M481" s="209"/>
      <c r="N481" s="210"/>
      <c r="O481" s="210"/>
      <c r="P481" s="210"/>
      <c r="Q481" s="210"/>
      <c r="R481" s="210"/>
      <c r="S481" s="210"/>
      <c r="T481" s="211"/>
      <c r="AT481" s="205" t="s">
        <v>245</v>
      </c>
      <c r="AU481" s="205" t="s">
        <v>86</v>
      </c>
      <c r="AV481" s="15" t="s">
        <v>164</v>
      </c>
      <c r="AW481" s="15" t="s">
        <v>31</v>
      </c>
      <c r="AX481" s="15" t="s">
        <v>33</v>
      </c>
      <c r="AY481" s="205" t="s">
        <v>157</v>
      </c>
    </row>
    <row r="482" spans="1:65" s="2" customFormat="1" ht="24.2" customHeight="1">
      <c r="A482" s="33"/>
      <c r="B482" s="149"/>
      <c r="C482" s="150" t="s">
        <v>307</v>
      </c>
      <c r="D482" s="150" t="s">
        <v>160</v>
      </c>
      <c r="E482" s="151" t="s">
        <v>942</v>
      </c>
      <c r="F482" s="152" t="s">
        <v>943</v>
      </c>
      <c r="G482" s="153" t="s">
        <v>284</v>
      </c>
      <c r="H482" s="154">
        <v>93.86</v>
      </c>
      <c r="I482" s="155"/>
      <c r="J482" s="156">
        <f>ROUND(I482*H482,2)</f>
        <v>0</v>
      </c>
      <c r="K482" s="152" t="s">
        <v>636</v>
      </c>
      <c r="L482" s="34"/>
      <c r="M482" s="157" t="s">
        <v>1</v>
      </c>
      <c r="N482" s="158" t="s">
        <v>43</v>
      </c>
      <c r="O482" s="59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1" t="s">
        <v>164</v>
      </c>
      <c r="AT482" s="161" t="s">
        <v>160</v>
      </c>
      <c r="AU482" s="161" t="s">
        <v>86</v>
      </c>
      <c r="AY482" s="18" t="s">
        <v>157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8" t="s">
        <v>33</v>
      </c>
      <c r="BK482" s="162">
        <f>ROUND(I482*H482,2)</f>
        <v>0</v>
      </c>
      <c r="BL482" s="18" t="s">
        <v>164</v>
      </c>
      <c r="BM482" s="161" t="s">
        <v>944</v>
      </c>
    </row>
    <row r="483" spans="1:47" s="2" customFormat="1" ht="12">
      <c r="A483" s="33"/>
      <c r="B483" s="34"/>
      <c r="C483" s="33"/>
      <c r="D483" s="199" t="s">
        <v>638</v>
      </c>
      <c r="E483" s="33"/>
      <c r="F483" s="200" t="s">
        <v>945</v>
      </c>
      <c r="G483" s="33"/>
      <c r="H483" s="33"/>
      <c r="I483" s="201"/>
      <c r="J483" s="33"/>
      <c r="K483" s="33"/>
      <c r="L483" s="34"/>
      <c r="M483" s="202"/>
      <c r="N483" s="203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638</v>
      </c>
      <c r="AU483" s="18" t="s">
        <v>86</v>
      </c>
    </row>
    <row r="484" spans="2:51" s="14" customFormat="1" ht="12">
      <c r="B484" s="186"/>
      <c r="D484" s="179" t="s">
        <v>245</v>
      </c>
      <c r="E484" s="187" t="s">
        <v>1</v>
      </c>
      <c r="F484" s="188" t="s">
        <v>946</v>
      </c>
      <c r="H484" s="189">
        <v>93.86</v>
      </c>
      <c r="I484" s="190"/>
      <c r="L484" s="186"/>
      <c r="M484" s="191"/>
      <c r="N484" s="192"/>
      <c r="O484" s="192"/>
      <c r="P484" s="192"/>
      <c r="Q484" s="192"/>
      <c r="R484" s="192"/>
      <c r="S484" s="192"/>
      <c r="T484" s="193"/>
      <c r="AT484" s="187" t="s">
        <v>245</v>
      </c>
      <c r="AU484" s="187" t="s">
        <v>86</v>
      </c>
      <c r="AV484" s="14" t="s">
        <v>86</v>
      </c>
      <c r="AW484" s="14" t="s">
        <v>31</v>
      </c>
      <c r="AX484" s="14" t="s">
        <v>78</v>
      </c>
      <c r="AY484" s="187" t="s">
        <v>157</v>
      </c>
    </row>
    <row r="485" spans="2:51" s="15" customFormat="1" ht="12">
      <c r="B485" s="204"/>
      <c r="D485" s="179" t="s">
        <v>245</v>
      </c>
      <c r="E485" s="205" t="s">
        <v>589</v>
      </c>
      <c r="F485" s="206" t="s">
        <v>645</v>
      </c>
      <c r="H485" s="207">
        <v>93.86</v>
      </c>
      <c r="I485" s="208"/>
      <c r="L485" s="204"/>
      <c r="M485" s="209"/>
      <c r="N485" s="210"/>
      <c r="O485" s="210"/>
      <c r="P485" s="210"/>
      <c r="Q485" s="210"/>
      <c r="R485" s="210"/>
      <c r="S485" s="210"/>
      <c r="T485" s="211"/>
      <c r="AT485" s="205" t="s">
        <v>245</v>
      </c>
      <c r="AU485" s="205" t="s">
        <v>86</v>
      </c>
      <c r="AV485" s="15" t="s">
        <v>164</v>
      </c>
      <c r="AW485" s="15" t="s">
        <v>31</v>
      </c>
      <c r="AX485" s="15" t="s">
        <v>33</v>
      </c>
      <c r="AY485" s="205" t="s">
        <v>157</v>
      </c>
    </row>
    <row r="486" spans="1:47" s="2" customFormat="1" ht="12">
      <c r="A486" s="33"/>
      <c r="B486" s="34"/>
      <c r="C486" s="33"/>
      <c r="D486" s="179" t="s">
        <v>782</v>
      </c>
      <c r="E486" s="33"/>
      <c r="F486" s="220" t="s">
        <v>947</v>
      </c>
      <c r="G486" s="33"/>
      <c r="H486" s="33"/>
      <c r="I486" s="33"/>
      <c r="J486" s="33"/>
      <c r="K486" s="33"/>
      <c r="L486" s="34"/>
      <c r="M486" s="202"/>
      <c r="N486" s="203"/>
      <c r="O486" s="59"/>
      <c r="P486" s="59"/>
      <c r="Q486" s="59"/>
      <c r="R486" s="59"/>
      <c r="S486" s="59"/>
      <c r="T486" s="60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U486" s="18" t="s">
        <v>86</v>
      </c>
    </row>
    <row r="487" spans="1:47" s="2" customFormat="1" ht="12">
      <c r="A487" s="33"/>
      <c r="B487" s="34"/>
      <c r="C487" s="33"/>
      <c r="D487" s="179" t="s">
        <v>782</v>
      </c>
      <c r="E487" s="33"/>
      <c r="F487" s="221" t="s">
        <v>749</v>
      </c>
      <c r="G487" s="33"/>
      <c r="H487" s="222">
        <v>0</v>
      </c>
      <c r="I487" s="33"/>
      <c r="J487" s="33"/>
      <c r="K487" s="33"/>
      <c r="L487" s="34"/>
      <c r="M487" s="202"/>
      <c r="N487" s="203"/>
      <c r="O487" s="59"/>
      <c r="P487" s="59"/>
      <c r="Q487" s="59"/>
      <c r="R487" s="59"/>
      <c r="S487" s="59"/>
      <c r="T487" s="60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U487" s="18" t="s">
        <v>86</v>
      </c>
    </row>
    <row r="488" spans="1:47" s="2" customFormat="1" ht="12">
      <c r="A488" s="33"/>
      <c r="B488" s="34"/>
      <c r="C488" s="33"/>
      <c r="D488" s="179" t="s">
        <v>782</v>
      </c>
      <c r="E488" s="33"/>
      <c r="F488" s="221" t="s">
        <v>938</v>
      </c>
      <c r="G488" s="33"/>
      <c r="H488" s="222">
        <v>246.93</v>
      </c>
      <c r="I488" s="33"/>
      <c r="J488" s="33"/>
      <c r="K488" s="33"/>
      <c r="L488" s="34"/>
      <c r="M488" s="202"/>
      <c r="N488" s="203"/>
      <c r="O488" s="59"/>
      <c r="P488" s="59"/>
      <c r="Q488" s="59"/>
      <c r="R488" s="59"/>
      <c r="S488" s="59"/>
      <c r="T488" s="60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U488" s="18" t="s">
        <v>86</v>
      </c>
    </row>
    <row r="489" spans="1:47" s="2" customFormat="1" ht="12">
      <c r="A489" s="33"/>
      <c r="B489" s="34"/>
      <c r="C489" s="33"/>
      <c r="D489" s="179" t="s">
        <v>782</v>
      </c>
      <c r="E489" s="33"/>
      <c r="F489" s="221" t="s">
        <v>939</v>
      </c>
      <c r="G489" s="33"/>
      <c r="H489" s="222">
        <v>46.5</v>
      </c>
      <c r="I489" s="33"/>
      <c r="J489" s="33"/>
      <c r="K489" s="33"/>
      <c r="L489" s="34"/>
      <c r="M489" s="202"/>
      <c r="N489" s="203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U489" s="18" t="s">
        <v>86</v>
      </c>
    </row>
    <row r="490" spans="1:47" s="2" customFormat="1" ht="12">
      <c r="A490" s="33"/>
      <c r="B490" s="34"/>
      <c r="C490" s="33"/>
      <c r="D490" s="179" t="s">
        <v>782</v>
      </c>
      <c r="E490" s="33"/>
      <c r="F490" s="221" t="s">
        <v>941</v>
      </c>
      <c r="G490" s="33"/>
      <c r="H490" s="222">
        <v>47.36</v>
      </c>
      <c r="I490" s="33"/>
      <c r="J490" s="33"/>
      <c r="K490" s="33"/>
      <c r="L490" s="34"/>
      <c r="M490" s="202"/>
      <c r="N490" s="203"/>
      <c r="O490" s="59"/>
      <c r="P490" s="59"/>
      <c r="Q490" s="59"/>
      <c r="R490" s="59"/>
      <c r="S490" s="59"/>
      <c r="T490" s="60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U490" s="18" t="s">
        <v>86</v>
      </c>
    </row>
    <row r="491" spans="1:47" s="2" customFormat="1" ht="12">
      <c r="A491" s="33"/>
      <c r="B491" s="34"/>
      <c r="C491" s="33"/>
      <c r="D491" s="179" t="s">
        <v>782</v>
      </c>
      <c r="E491" s="33"/>
      <c r="F491" s="221" t="s">
        <v>645</v>
      </c>
      <c r="G491" s="33"/>
      <c r="H491" s="222">
        <v>340.79</v>
      </c>
      <c r="I491" s="33"/>
      <c r="J491" s="33"/>
      <c r="K491" s="33"/>
      <c r="L491" s="34"/>
      <c r="M491" s="202"/>
      <c r="N491" s="203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U491" s="18" t="s">
        <v>86</v>
      </c>
    </row>
    <row r="492" spans="1:47" s="2" customFormat="1" ht="12">
      <c r="A492" s="33"/>
      <c r="B492" s="34"/>
      <c r="C492" s="33"/>
      <c r="D492" s="179" t="s">
        <v>782</v>
      </c>
      <c r="E492" s="33"/>
      <c r="F492" s="220" t="s">
        <v>948</v>
      </c>
      <c r="G492" s="33"/>
      <c r="H492" s="33"/>
      <c r="I492" s="33"/>
      <c r="J492" s="33"/>
      <c r="K492" s="33"/>
      <c r="L492" s="34"/>
      <c r="M492" s="202"/>
      <c r="N492" s="203"/>
      <c r="O492" s="59"/>
      <c r="P492" s="59"/>
      <c r="Q492" s="59"/>
      <c r="R492" s="59"/>
      <c r="S492" s="59"/>
      <c r="T492" s="60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U492" s="18" t="s">
        <v>86</v>
      </c>
    </row>
    <row r="493" spans="1:47" s="2" customFormat="1" ht="12">
      <c r="A493" s="33"/>
      <c r="B493" s="34"/>
      <c r="C493" s="33"/>
      <c r="D493" s="179" t="s">
        <v>782</v>
      </c>
      <c r="E493" s="33"/>
      <c r="F493" s="221" t="s">
        <v>749</v>
      </c>
      <c r="G493" s="33"/>
      <c r="H493" s="222">
        <v>0</v>
      </c>
      <c r="I493" s="33"/>
      <c r="J493" s="33"/>
      <c r="K493" s="33"/>
      <c r="L493" s="34"/>
      <c r="M493" s="202"/>
      <c r="N493" s="203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U493" s="18" t="s">
        <v>86</v>
      </c>
    </row>
    <row r="494" spans="1:47" s="2" customFormat="1" ht="12">
      <c r="A494" s="33"/>
      <c r="B494" s="34"/>
      <c r="C494" s="33"/>
      <c r="D494" s="179" t="s">
        <v>782</v>
      </c>
      <c r="E494" s="33"/>
      <c r="F494" s="221" t="s">
        <v>938</v>
      </c>
      <c r="G494" s="33"/>
      <c r="H494" s="222">
        <v>246.93</v>
      </c>
      <c r="I494" s="33"/>
      <c r="J494" s="33"/>
      <c r="K494" s="33"/>
      <c r="L494" s="34"/>
      <c r="M494" s="202"/>
      <c r="N494" s="203"/>
      <c r="O494" s="59"/>
      <c r="P494" s="59"/>
      <c r="Q494" s="59"/>
      <c r="R494" s="59"/>
      <c r="S494" s="59"/>
      <c r="T494" s="60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U494" s="18" t="s">
        <v>86</v>
      </c>
    </row>
    <row r="495" spans="1:65" s="2" customFormat="1" ht="24.2" customHeight="1">
      <c r="A495" s="33"/>
      <c r="B495" s="149"/>
      <c r="C495" s="150" t="s">
        <v>949</v>
      </c>
      <c r="D495" s="150" t="s">
        <v>160</v>
      </c>
      <c r="E495" s="151" t="s">
        <v>950</v>
      </c>
      <c r="F495" s="152" t="s">
        <v>951</v>
      </c>
      <c r="G495" s="153" t="s">
        <v>284</v>
      </c>
      <c r="H495" s="154">
        <v>246.93</v>
      </c>
      <c r="I495" s="155"/>
      <c r="J495" s="156">
        <f>ROUND(I495*H495,2)</f>
        <v>0</v>
      </c>
      <c r="K495" s="152" t="s">
        <v>636</v>
      </c>
      <c r="L495" s="34"/>
      <c r="M495" s="157" t="s">
        <v>1</v>
      </c>
      <c r="N495" s="158" t="s">
        <v>43</v>
      </c>
      <c r="O495" s="59"/>
      <c r="P495" s="159">
        <f>O495*H495</f>
        <v>0</v>
      </c>
      <c r="Q495" s="159">
        <v>0</v>
      </c>
      <c r="R495" s="159">
        <f>Q495*H495</f>
        <v>0</v>
      </c>
      <c r="S495" s="159">
        <v>0</v>
      </c>
      <c r="T495" s="160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1" t="s">
        <v>164</v>
      </c>
      <c r="AT495" s="161" t="s">
        <v>160</v>
      </c>
      <c r="AU495" s="161" t="s">
        <v>86</v>
      </c>
      <c r="AY495" s="18" t="s">
        <v>157</v>
      </c>
      <c r="BE495" s="162">
        <f>IF(N495="základní",J495,0)</f>
        <v>0</v>
      </c>
      <c r="BF495" s="162">
        <f>IF(N495="snížená",J495,0)</f>
        <v>0</v>
      </c>
      <c r="BG495" s="162">
        <f>IF(N495="zákl. přenesená",J495,0)</f>
        <v>0</v>
      </c>
      <c r="BH495" s="162">
        <f>IF(N495="sníž. přenesená",J495,0)</f>
        <v>0</v>
      </c>
      <c r="BI495" s="162">
        <f>IF(N495="nulová",J495,0)</f>
        <v>0</v>
      </c>
      <c r="BJ495" s="18" t="s">
        <v>33</v>
      </c>
      <c r="BK495" s="162">
        <f>ROUND(I495*H495,2)</f>
        <v>0</v>
      </c>
      <c r="BL495" s="18" t="s">
        <v>164</v>
      </c>
      <c r="BM495" s="161" t="s">
        <v>952</v>
      </c>
    </row>
    <row r="496" spans="1:47" s="2" customFormat="1" ht="12">
      <c r="A496" s="33"/>
      <c r="B496" s="34"/>
      <c r="C496" s="33"/>
      <c r="D496" s="199" t="s">
        <v>638</v>
      </c>
      <c r="E496" s="33"/>
      <c r="F496" s="200" t="s">
        <v>953</v>
      </c>
      <c r="G496" s="33"/>
      <c r="H496" s="33"/>
      <c r="I496" s="201"/>
      <c r="J496" s="33"/>
      <c r="K496" s="33"/>
      <c r="L496" s="34"/>
      <c r="M496" s="202"/>
      <c r="N496" s="203"/>
      <c r="O496" s="59"/>
      <c r="P496" s="59"/>
      <c r="Q496" s="59"/>
      <c r="R496" s="59"/>
      <c r="S496" s="59"/>
      <c r="T496" s="60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T496" s="18" t="s">
        <v>638</v>
      </c>
      <c r="AU496" s="18" t="s">
        <v>86</v>
      </c>
    </row>
    <row r="497" spans="2:51" s="14" customFormat="1" ht="12">
      <c r="B497" s="186"/>
      <c r="D497" s="179" t="s">
        <v>245</v>
      </c>
      <c r="E497" s="187" t="s">
        <v>1</v>
      </c>
      <c r="F497" s="188" t="s">
        <v>954</v>
      </c>
      <c r="H497" s="189">
        <v>246.93</v>
      </c>
      <c r="I497" s="190"/>
      <c r="L497" s="186"/>
      <c r="M497" s="191"/>
      <c r="N497" s="192"/>
      <c r="O497" s="192"/>
      <c r="P497" s="192"/>
      <c r="Q497" s="192"/>
      <c r="R497" s="192"/>
      <c r="S497" s="192"/>
      <c r="T497" s="193"/>
      <c r="AT497" s="187" t="s">
        <v>245</v>
      </c>
      <c r="AU497" s="187" t="s">
        <v>86</v>
      </c>
      <c r="AV497" s="14" t="s">
        <v>86</v>
      </c>
      <c r="AW497" s="14" t="s">
        <v>31</v>
      </c>
      <c r="AX497" s="14" t="s">
        <v>78</v>
      </c>
      <c r="AY497" s="187" t="s">
        <v>157</v>
      </c>
    </row>
    <row r="498" spans="2:51" s="15" customFormat="1" ht="12">
      <c r="B498" s="204"/>
      <c r="D498" s="179" t="s">
        <v>245</v>
      </c>
      <c r="E498" s="205" t="s">
        <v>591</v>
      </c>
      <c r="F498" s="206" t="s">
        <v>645</v>
      </c>
      <c r="H498" s="207">
        <v>246.93</v>
      </c>
      <c r="I498" s="208"/>
      <c r="L498" s="204"/>
      <c r="M498" s="209"/>
      <c r="N498" s="210"/>
      <c r="O498" s="210"/>
      <c r="P498" s="210"/>
      <c r="Q498" s="210"/>
      <c r="R498" s="210"/>
      <c r="S498" s="210"/>
      <c r="T498" s="211"/>
      <c r="AT498" s="205" t="s">
        <v>245</v>
      </c>
      <c r="AU498" s="205" t="s">
        <v>86</v>
      </c>
      <c r="AV498" s="15" t="s">
        <v>164</v>
      </c>
      <c r="AW498" s="15" t="s">
        <v>31</v>
      </c>
      <c r="AX498" s="15" t="s">
        <v>33</v>
      </c>
      <c r="AY498" s="205" t="s">
        <v>157</v>
      </c>
    </row>
    <row r="499" spans="1:47" s="2" customFormat="1" ht="12">
      <c r="A499" s="33"/>
      <c r="B499" s="34"/>
      <c r="C499" s="33"/>
      <c r="D499" s="179" t="s">
        <v>782</v>
      </c>
      <c r="E499" s="33"/>
      <c r="F499" s="220" t="s">
        <v>948</v>
      </c>
      <c r="G499" s="33"/>
      <c r="H499" s="33"/>
      <c r="I499" s="33"/>
      <c r="J499" s="33"/>
      <c r="K499" s="33"/>
      <c r="L499" s="34"/>
      <c r="M499" s="202"/>
      <c r="N499" s="203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U499" s="18" t="s">
        <v>86</v>
      </c>
    </row>
    <row r="500" spans="1:47" s="2" customFormat="1" ht="12">
      <c r="A500" s="33"/>
      <c r="B500" s="34"/>
      <c r="C500" s="33"/>
      <c r="D500" s="179" t="s">
        <v>782</v>
      </c>
      <c r="E500" s="33"/>
      <c r="F500" s="221" t="s">
        <v>749</v>
      </c>
      <c r="G500" s="33"/>
      <c r="H500" s="222">
        <v>0</v>
      </c>
      <c r="I500" s="33"/>
      <c r="J500" s="33"/>
      <c r="K500" s="33"/>
      <c r="L500" s="34"/>
      <c r="M500" s="202"/>
      <c r="N500" s="203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U500" s="18" t="s">
        <v>86</v>
      </c>
    </row>
    <row r="501" spans="1:47" s="2" customFormat="1" ht="12">
      <c r="A501" s="33"/>
      <c r="B501" s="34"/>
      <c r="C501" s="33"/>
      <c r="D501" s="179" t="s">
        <v>782</v>
      </c>
      <c r="E501" s="33"/>
      <c r="F501" s="221" t="s">
        <v>938</v>
      </c>
      <c r="G501" s="33"/>
      <c r="H501" s="222">
        <v>246.93</v>
      </c>
      <c r="I501" s="33"/>
      <c r="J501" s="33"/>
      <c r="K501" s="33"/>
      <c r="L501" s="34"/>
      <c r="M501" s="202"/>
      <c r="N501" s="203"/>
      <c r="O501" s="59"/>
      <c r="P501" s="59"/>
      <c r="Q501" s="59"/>
      <c r="R501" s="59"/>
      <c r="S501" s="59"/>
      <c r="T501" s="60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U501" s="18" t="s">
        <v>86</v>
      </c>
    </row>
    <row r="502" spans="1:65" s="2" customFormat="1" ht="21.75" customHeight="1">
      <c r="A502" s="33"/>
      <c r="B502" s="149"/>
      <c r="C502" s="150" t="s">
        <v>310</v>
      </c>
      <c r="D502" s="150" t="s">
        <v>160</v>
      </c>
      <c r="E502" s="151" t="s">
        <v>955</v>
      </c>
      <c r="F502" s="152" t="s">
        <v>956</v>
      </c>
      <c r="G502" s="153" t="s">
        <v>730</v>
      </c>
      <c r="H502" s="154">
        <v>126.93</v>
      </c>
      <c r="I502" s="155"/>
      <c r="J502" s="156">
        <f>ROUND(I502*H502,2)</f>
        <v>0</v>
      </c>
      <c r="K502" s="152" t="s">
        <v>636</v>
      </c>
      <c r="L502" s="34"/>
      <c r="M502" s="157" t="s">
        <v>1</v>
      </c>
      <c r="N502" s="158" t="s">
        <v>43</v>
      </c>
      <c r="O502" s="59"/>
      <c r="P502" s="159">
        <f>O502*H502</f>
        <v>0</v>
      </c>
      <c r="Q502" s="159">
        <v>0</v>
      </c>
      <c r="R502" s="159">
        <f>Q502*H502</f>
        <v>0</v>
      </c>
      <c r="S502" s="159">
        <v>0</v>
      </c>
      <c r="T502" s="160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1" t="s">
        <v>164</v>
      </c>
      <c r="AT502" s="161" t="s">
        <v>160</v>
      </c>
      <c r="AU502" s="161" t="s">
        <v>86</v>
      </c>
      <c r="AY502" s="18" t="s">
        <v>157</v>
      </c>
      <c r="BE502" s="162">
        <f>IF(N502="základní",J502,0)</f>
        <v>0</v>
      </c>
      <c r="BF502" s="162">
        <f>IF(N502="snížená",J502,0)</f>
        <v>0</v>
      </c>
      <c r="BG502" s="162">
        <f>IF(N502="zákl. přenesená",J502,0)</f>
        <v>0</v>
      </c>
      <c r="BH502" s="162">
        <f>IF(N502="sníž. přenesená",J502,0)</f>
        <v>0</v>
      </c>
      <c r="BI502" s="162">
        <f>IF(N502="nulová",J502,0)</f>
        <v>0</v>
      </c>
      <c r="BJ502" s="18" t="s">
        <v>33</v>
      </c>
      <c r="BK502" s="162">
        <f>ROUND(I502*H502,2)</f>
        <v>0</v>
      </c>
      <c r="BL502" s="18" t="s">
        <v>164</v>
      </c>
      <c r="BM502" s="161" t="s">
        <v>957</v>
      </c>
    </row>
    <row r="503" spans="1:47" s="2" customFormat="1" ht="12">
      <c r="A503" s="33"/>
      <c r="B503" s="34"/>
      <c r="C503" s="33"/>
      <c r="D503" s="199" t="s">
        <v>638</v>
      </c>
      <c r="E503" s="33"/>
      <c r="F503" s="200" t="s">
        <v>958</v>
      </c>
      <c r="G503" s="33"/>
      <c r="H503" s="33"/>
      <c r="I503" s="201"/>
      <c r="J503" s="33"/>
      <c r="K503" s="33"/>
      <c r="L503" s="34"/>
      <c r="M503" s="202"/>
      <c r="N503" s="203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638</v>
      </c>
      <c r="AU503" s="18" t="s">
        <v>86</v>
      </c>
    </row>
    <row r="504" spans="2:51" s="14" customFormat="1" ht="12">
      <c r="B504" s="186"/>
      <c r="D504" s="179" t="s">
        <v>245</v>
      </c>
      <c r="E504" s="187" t="s">
        <v>1</v>
      </c>
      <c r="F504" s="188" t="s">
        <v>959</v>
      </c>
      <c r="H504" s="189">
        <v>18.772</v>
      </c>
      <c r="I504" s="190"/>
      <c r="L504" s="186"/>
      <c r="M504" s="191"/>
      <c r="N504" s="192"/>
      <c r="O504" s="192"/>
      <c r="P504" s="192"/>
      <c r="Q504" s="192"/>
      <c r="R504" s="192"/>
      <c r="S504" s="192"/>
      <c r="T504" s="193"/>
      <c r="AT504" s="187" t="s">
        <v>245</v>
      </c>
      <c r="AU504" s="187" t="s">
        <v>86</v>
      </c>
      <c r="AV504" s="14" t="s">
        <v>86</v>
      </c>
      <c r="AW504" s="14" t="s">
        <v>31</v>
      </c>
      <c r="AX504" s="14" t="s">
        <v>78</v>
      </c>
      <c r="AY504" s="187" t="s">
        <v>157</v>
      </c>
    </row>
    <row r="505" spans="2:51" s="14" customFormat="1" ht="12">
      <c r="B505" s="186"/>
      <c r="D505" s="179" t="s">
        <v>245</v>
      </c>
      <c r="E505" s="187" t="s">
        <v>1</v>
      </c>
      <c r="F505" s="188" t="s">
        <v>960</v>
      </c>
      <c r="H505" s="189">
        <v>74.079</v>
      </c>
      <c r="I505" s="190"/>
      <c r="L505" s="186"/>
      <c r="M505" s="191"/>
      <c r="N505" s="192"/>
      <c r="O505" s="192"/>
      <c r="P505" s="192"/>
      <c r="Q505" s="192"/>
      <c r="R505" s="192"/>
      <c r="S505" s="192"/>
      <c r="T505" s="193"/>
      <c r="AT505" s="187" t="s">
        <v>245</v>
      </c>
      <c r="AU505" s="187" t="s">
        <v>86</v>
      </c>
      <c r="AV505" s="14" t="s">
        <v>86</v>
      </c>
      <c r="AW505" s="14" t="s">
        <v>31</v>
      </c>
      <c r="AX505" s="14" t="s">
        <v>78</v>
      </c>
      <c r="AY505" s="187" t="s">
        <v>157</v>
      </c>
    </row>
    <row r="506" spans="2:51" s="14" customFormat="1" ht="12">
      <c r="B506" s="186"/>
      <c r="D506" s="179" t="s">
        <v>245</v>
      </c>
      <c r="E506" s="187" t="s">
        <v>1</v>
      </c>
      <c r="F506" s="188" t="s">
        <v>961</v>
      </c>
      <c r="H506" s="189">
        <v>34.079</v>
      </c>
      <c r="I506" s="190"/>
      <c r="L506" s="186"/>
      <c r="M506" s="191"/>
      <c r="N506" s="192"/>
      <c r="O506" s="192"/>
      <c r="P506" s="192"/>
      <c r="Q506" s="192"/>
      <c r="R506" s="192"/>
      <c r="S506" s="192"/>
      <c r="T506" s="193"/>
      <c r="AT506" s="187" t="s">
        <v>245</v>
      </c>
      <c r="AU506" s="187" t="s">
        <v>86</v>
      </c>
      <c r="AV506" s="14" t="s">
        <v>86</v>
      </c>
      <c r="AW506" s="14" t="s">
        <v>31</v>
      </c>
      <c r="AX506" s="14" t="s">
        <v>78</v>
      </c>
      <c r="AY506" s="187" t="s">
        <v>157</v>
      </c>
    </row>
    <row r="507" spans="2:51" s="15" customFormat="1" ht="12">
      <c r="B507" s="204"/>
      <c r="D507" s="179" t="s">
        <v>245</v>
      </c>
      <c r="E507" s="205" t="s">
        <v>1</v>
      </c>
      <c r="F507" s="206" t="s">
        <v>645</v>
      </c>
      <c r="H507" s="207">
        <v>126.93</v>
      </c>
      <c r="I507" s="208"/>
      <c r="L507" s="204"/>
      <c r="M507" s="209"/>
      <c r="N507" s="210"/>
      <c r="O507" s="210"/>
      <c r="P507" s="210"/>
      <c r="Q507" s="210"/>
      <c r="R507" s="210"/>
      <c r="S507" s="210"/>
      <c r="T507" s="211"/>
      <c r="AT507" s="205" t="s">
        <v>245</v>
      </c>
      <c r="AU507" s="205" t="s">
        <v>86</v>
      </c>
      <c r="AV507" s="15" t="s">
        <v>164</v>
      </c>
      <c r="AW507" s="15" t="s">
        <v>31</v>
      </c>
      <c r="AX507" s="15" t="s">
        <v>33</v>
      </c>
      <c r="AY507" s="205" t="s">
        <v>157</v>
      </c>
    </row>
    <row r="508" spans="1:47" s="2" customFormat="1" ht="12">
      <c r="A508" s="33"/>
      <c r="B508" s="34"/>
      <c r="C508" s="33"/>
      <c r="D508" s="179" t="s">
        <v>782</v>
      </c>
      <c r="E508" s="33"/>
      <c r="F508" s="220" t="s">
        <v>962</v>
      </c>
      <c r="G508" s="33"/>
      <c r="H508" s="33"/>
      <c r="I508" s="33"/>
      <c r="J508" s="33"/>
      <c r="K508" s="33"/>
      <c r="L508" s="34"/>
      <c r="M508" s="202"/>
      <c r="N508" s="203"/>
      <c r="O508" s="59"/>
      <c r="P508" s="59"/>
      <c r="Q508" s="59"/>
      <c r="R508" s="59"/>
      <c r="S508" s="59"/>
      <c r="T508" s="60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U508" s="18" t="s">
        <v>86</v>
      </c>
    </row>
    <row r="509" spans="1:47" s="2" customFormat="1" ht="12">
      <c r="A509" s="33"/>
      <c r="B509" s="34"/>
      <c r="C509" s="33"/>
      <c r="D509" s="179" t="s">
        <v>782</v>
      </c>
      <c r="E509" s="33"/>
      <c r="F509" s="221" t="s">
        <v>946</v>
      </c>
      <c r="G509" s="33"/>
      <c r="H509" s="222">
        <v>93.86</v>
      </c>
      <c r="I509" s="33"/>
      <c r="J509" s="33"/>
      <c r="K509" s="33"/>
      <c r="L509" s="34"/>
      <c r="M509" s="202"/>
      <c r="N509" s="203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U509" s="18" t="s">
        <v>86</v>
      </c>
    </row>
    <row r="510" spans="1:47" s="2" customFormat="1" ht="12">
      <c r="A510" s="33"/>
      <c r="B510" s="34"/>
      <c r="C510" s="33"/>
      <c r="D510" s="179" t="s">
        <v>782</v>
      </c>
      <c r="E510" s="33"/>
      <c r="F510" s="221" t="s">
        <v>645</v>
      </c>
      <c r="G510" s="33"/>
      <c r="H510" s="222">
        <v>93.86</v>
      </c>
      <c r="I510" s="33"/>
      <c r="J510" s="33"/>
      <c r="K510" s="33"/>
      <c r="L510" s="34"/>
      <c r="M510" s="202"/>
      <c r="N510" s="203"/>
      <c r="O510" s="59"/>
      <c r="P510" s="59"/>
      <c r="Q510" s="59"/>
      <c r="R510" s="59"/>
      <c r="S510" s="59"/>
      <c r="T510" s="60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U510" s="18" t="s">
        <v>86</v>
      </c>
    </row>
    <row r="511" spans="1:47" s="2" customFormat="1" ht="12">
      <c r="A511" s="33"/>
      <c r="B511" s="34"/>
      <c r="C511" s="33"/>
      <c r="D511" s="179" t="s">
        <v>782</v>
      </c>
      <c r="E511" s="33"/>
      <c r="F511" s="220" t="s">
        <v>963</v>
      </c>
      <c r="G511" s="33"/>
      <c r="H511" s="33"/>
      <c r="I511" s="33"/>
      <c r="J511" s="33"/>
      <c r="K511" s="33"/>
      <c r="L511" s="34"/>
      <c r="M511" s="202"/>
      <c r="N511" s="203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U511" s="18" t="s">
        <v>86</v>
      </c>
    </row>
    <row r="512" spans="1:47" s="2" customFormat="1" ht="12">
      <c r="A512" s="33"/>
      <c r="B512" s="34"/>
      <c r="C512" s="33"/>
      <c r="D512" s="179" t="s">
        <v>782</v>
      </c>
      <c r="E512" s="33"/>
      <c r="F512" s="221" t="s">
        <v>954</v>
      </c>
      <c r="G512" s="33"/>
      <c r="H512" s="222">
        <v>246.93</v>
      </c>
      <c r="I512" s="33"/>
      <c r="J512" s="33"/>
      <c r="K512" s="33"/>
      <c r="L512" s="34"/>
      <c r="M512" s="202"/>
      <c r="N512" s="203"/>
      <c r="O512" s="59"/>
      <c r="P512" s="59"/>
      <c r="Q512" s="59"/>
      <c r="R512" s="59"/>
      <c r="S512" s="59"/>
      <c r="T512" s="60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U512" s="18" t="s">
        <v>86</v>
      </c>
    </row>
    <row r="513" spans="1:47" s="2" customFormat="1" ht="12">
      <c r="A513" s="33"/>
      <c r="B513" s="34"/>
      <c r="C513" s="33"/>
      <c r="D513" s="179" t="s">
        <v>782</v>
      </c>
      <c r="E513" s="33"/>
      <c r="F513" s="221" t="s">
        <v>645</v>
      </c>
      <c r="G513" s="33"/>
      <c r="H513" s="222">
        <v>246.93</v>
      </c>
      <c r="I513" s="33"/>
      <c r="J513" s="33"/>
      <c r="K513" s="33"/>
      <c r="L513" s="34"/>
      <c r="M513" s="202"/>
      <c r="N513" s="203"/>
      <c r="O513" s="59"/>
      <c r="P513" s="59"/>
      <c r="Q513" s="59"/>
      <c r="R513" s="59"/>
      <c r="S513" s="59"/>
      <c r="T513" s="60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U513" s="18" t="s">
        <v>86</v>
      </c>
    </row>
    <row r="514" spans="1:47" s="2" customFormat="1" ht="12">
      <c r="A514" s="33"/>
      <c r="B514" s="34"/>
      <c r="C514" s="33"/>
      <c r="D514" s="179" t="s">
        <v>782</v>
      </c>
      <c r="E514" s="33"/>
      <c r="F514" s="220" t="s">
        <v>964</v>
      </c>
      <c r="G514" s="33"/>
      <c r="H514" s="33"/>
      <c r="I514" s="33"/>
      <c r="J514" s="33"/>
      <c r="K514" s="33"/>
      <c r="L514" s="34"/>
      <c r="M514" s="202"/>
      <c r="N514" s="203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U514" s="18" t="s">
        <v>86</v>
      </c>
    </row>
    <row r="515" spans="1:47" s="2" customFormat="1" ht="12">
      <c r="A515" s="33"/>
      <c r="B515" s="34"/>
      <c r="C515" s="33"/>
      <c r="D515" s="179" t="s">
        <v>782</v>
      </c>
      <c r="E515" s="33"/>
      <c r="F515" s="221" t="s">
        <v>965</v>
      </c>
      <c r="G515" s="33"/>
      <c r="H515" s="222">
        <v>0</v>
      </c>
      <c r="I515" s="33"/>
      <c r="J515" s="33"/>
      <c r="K515" s="33"/>
      <c r="L515" s="34"/>
      <c r="M515" s="202"/>
      <c r="N515" s="203"/>
      <c r="O515" s="59"/>
      <c r="P515" s="59"/>
      <c r="Q515" s="59"/>
      <c r="R515" s="59"/>
      <c r="S515" s="59"/>
      <c r="T515" s="60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U515" s="18" t="s">
        <v>86</v>
      </c>
    </row>
    <row r="516" spans="1:47" s="2" customFormat="1" ht="12">
      <c r="A516" s="33"/>
      <c r="B516" s="34"/>
      <c r="C516" s="33"/>
      <c r="D516" s="179" t="s">
        <v>782</v>
      </c>
      <c r="E516" s="33"/>
      <c r="F516" s="221" t="s">
        <v>966</v>
      </c>
      <c r="G516" s="33"/>
      <c r="H516" s="222">
        <v>93.86</v>
      </c>
      <c r="I516" s="33"/>
      <c r="J516" s="33"/>
      <c r="K516" s="33"/>
      <c r="L516" s="34"/>
      <c r="M516" s="202"/>
      <c r="N516" s="203"/>
      <c r="O516" s="59"/>
      <c r="P516" s="59"/>
      <c r="Q516" s="59"/>
      <c r="R516" s="59"/>
      <c r="S516" s="59"/>
      <c r="T516" s="60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U516" s="18" t="s">
        <v>86</v>
      </c>
    </row>
    <row r="517" spans="1:47" s="2" customFormat="1" ht="12">
      <c r="A517" s="33"/>
      <c r="B517" s="34"/>
      <c r="C517" s="33"/>
      <c r="D517" s="179" t="s">
        <v>782</v>
      </c>
      <c r="E517" s="33"/>
      <c r="F517" s="221" t="s">
        <v>967</v>
      </c>
      <c r="G517" s="33"/>
      <c r="H517" s="222">
        <v>246.93</v>
      </c>
      <c r="I517" s="33"/>
      <c r="J517" s="33"/>
      <c r="K517" s="33"/>
      <c r="L517" s="34"/>
      <c r="M517" s="202"/>
      <c r="N517" s="203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U517" s="18" t="s">
        <v>86</v>
      </c>
    </row>
    <row r="518" spans="1:47" s="2" customFormat="1" ht="12">
      <c r="A518" s="33"/>
      <c r="B518" s="34"/>
      <c r="C518" s="33"/>
      <c r="D518" s="179" t="s">
        <v>782</v>
      </c>
      <c r="E518" s="33"/>
      <c r="F518" s="221" t="s">
        <v>645</v>
      </c>
      <c r="G518" s="33"/>
      <c r="H518" s="222">
        <v>340.79</v>
      </c>
      <c r="I518" s="33"/>
      <c r="J518" s="33"/>
      <c r="K518" s="33"/>
      <c r="L518" s="34"/>
      <c r="M518" s="202"/>
      <c r="N518" s="203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U518" s="18" t="s">
        <v>86</v>
      </c>
    </row>
    <row r="519" spans="1:65" s="2" customFormat="1" ht="24.2" customHeight="1">
      <c r="A519" s="33"/>
      <c r="B519" s="149"/>
      <c r="C519" s="150" t="s">
        <v>968</v>
      </c>
      <c r="D519" s="150" t="s">
        <v>160</v>
      </c>
      <c r="E519" s="151" t="s">
        <v>969</v>
      </c>
      <c r="F519" s="152" t="s">
        <v>970</v>
      </c>
      <c r="G519" s="153" t="s">
        <v>730</v>
      </c>
      <c r="H519" s="154">
        <v>129.93</v>
      </c>
      <c r="I519" s="155"/>
      <c r="J519" s="156">
        <f>ROUND(I519*H519,2)</f>
        <v>0</v>
      </c>
      <c r="K519" s="152" t="s">
        <v>636</v>
      </c>
      <c r="L519" s="34"/>
      <c r="M519" s="157" t="s">
        <v>1</v>
      </c>
      <c r="N519" s="158" t="s">
        <v>43</v>
      </c>
      <c r="O519" s="59"/>
      <c r="P519" s="159">
        <f>O519*H519</f>
        <v>0</v>
      </c>
      <c r="Q519" s="159">
        <v>0</v>
      </c>
      <c r="R519" s="159">
        <f>Q519*H519</f>
        <v>0</v>
      </c>
      <c r="S519" s="159">
        <v>0</v>
      </c>
      <c r="T519" s="160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1" t="s">
        <v>164</v>
      </c>
      <c r="AT519" s="161" t="s">
        <v>160</v>
      </c>
      <c r="AU519" s="161" t="s">
        <v>86</v>
      </c>
      <c r="AY519" s="18" t="s">
        <v>157</v>
      </c>
      <c r="BE519" s="162">
        <f>IF(N519="základní",J519,0)</f>
        <v>0</v>
      </c>
      <c r="BF519" s="162">
        <f>IF(N519="snížená",J519,0)</f>
        <v>0</v>
      </c>
      <c r="BG519" s="162">
        <f>IF(N519="zákl. přenesená",J519,0)</f>
        <v>0</v>
      </c>
      <c r="BH519" s="162">
        <f>IF(N519="sníž. přenesená",J519,0)</f>
        <v>0</v>
      </c>
      <c r="BI519" s="162">
        <f>IF(N519="nulová",J519,0)</f>
        <v>0</v>
      </c>
      <c r="BJ519" s="18" t="s">
        <v>33</v>
      </c>
      <c r="BK519" s="162">
        <f>ROUND(I519*H519,2)</f>
        <v>0</v>
      </c>
      <c r="BL519" s="18" t="s">
        <v>164</v>
      </c>
      <c r="BM519" s="161" t="s">
        <v>971</v>
      </c>
    </row>
    <row r="520" spans="1:47" s="2" customFormat="1" ht="12">
      <c r="A520" s="33"/>
      <c r="B520" s="34"/>
      <c r="C520" s="33"/>
      <c r="D520" s="199" t="s">
        <v>638</v>
      </c>
      <c r="E520" s="33"/>
      <c r="F520" s="200" t="s">
        <v>972</v>
      </c>
      <c r="G520" s="33"/>
      <c r="H520" s="33"/>
      <c r="I520" s="201"/>
      <c r="J520" s="33"/>
      <c r="K520" s="33"/>
      <c r="L520" s="34"/>
      <c r="M520" s="202"/>
      <c r="N520" s="203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638</v>
      </c>
      <c r="AU520" s="18" t="s">
        <v>86</v>
      </c>
    </row>
    <row r="521" spans="2:51" s="14" customFormat="1" ht="12">
      <c r="B521" s="186"/>
      <c r="D521" s="179" t="s">
        <v>245</v>
      </c>
      <c r="E521" s="187" t="s">
        <v>1</v>
      </c>
      <c r="F521" s="188" t="s">
        <v>973</v>
      </c>
      <c r="H521" s="189">
        <v>129.93</v>
      </c>
      <c r="I521" s="190"/>
      <c r="L521" s="186"/>
      <c r="M521" s="191"/>
      <c r="N521" s="192"/>
      <c r="O521" s="192"/>
      <c r="P521" s="192"/>
      <c r="Q521" s="192"/>
      <c r="R521" s="192"/>
      <c r="S521" s="192"/>
      <c r="T521" s="193"/>
      <c r="AT521" s="187" t="s">
        <v>245</v>
      </c>
      <c r="AU521" s="187" t="s">
        <v>86</v>
      </c>
      <c r="AV521" s="14" t="s">
        <v>86</v>
      </c>
      <c r="AW521" s="14" t="s">
        <v>31</v>
      </c>
      <c r="AX521" s="14" t="s">
        <v>33</v>
      </c>
      <c r="AY521" s="187" t="s">
        <v>157</v>
      </c>
    </row>
    <row r="522" spans="1:65" s="2" customFormat="1" ht="16.5" customHeight="1">
      <c r="A522" s="33"/>
      <c r="B522" s="149"/>
      <c r="C522" s="150" t="s">
        <v>229</v>
      </c>
      <c r="D522" s="150" t="s">
        <v>160</v>
      </c>
      <c r="E522" s="151" t="s">
        <v>974</v>
      </c>
      <c r="F522" s="152" t="s">
        <v>975</v>
      </c>
      <c r="G522" s="153" t="s">
        <v>730</v>
      </c>
      <c r="H522" s="154">
        <v>129.93</v>
      </c>
      <c r="I522" s="155"/>
      <c r="J522" s="156">
        <f>ROUND(I522*H522,2)</f>
        <v>0</v>
      </c>
      <c r="K522" s="152" t="s">
        <v>636</v>
      </c>
      <c r="L522" s="34"/>
      <c r="M522" s="157" t="s">
        <v>1</v>
      </c>
      <c r="N522" s="158" t="s">
        <v>43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164</v>
      </c>
      <c r="AT522" s="161" t="s">
        <v>160</v>
      </c>
      <c r="AU522" s="161" t="s">
        <v>86</v>
      </c>
      <c r="AY522" s="18" t="s">
        <v>157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33</v>
      </c>
      <c r="BK522" s="162">
        <f>ROUND(I522*H522,2)</f>
        <v>0</v>
      </c>
      <c r="BL522" s="18" t="s">
        <v>164</v>
      </c>
      <c r="BM522" s="161" t="s">
        <v>976</v>
      </c>
    </row>
    <row r="523" spans="1:47" s="2" customFormat="1" ht="12">
      <c r="A523" s="33"/>
      <c r="B523" s="34"/>
      <c r="C523" s="33"/>
      <c r="D523" s="199" t="s">
        <v>638</v>
      </c>
      <c r="E523" s="33"/>
      <c r="F523" s="200" t="s">
        <v>977</v>
      </c>
      <c r="G523" s="33"/>
      <c r="H523" s="33"/>
      <c r="I523" s="201"/>
      <c r="J523" s="33"/>
      <c r="K523" s="33"/>
      <c r="L523" s="34"/>
      <c r="M523" s="202"/>
      <c r="N523" s="203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638</v>
      </c>
      <c r="AU523" s="18" t="s">
        <v>86</v>
      </c>
    </row>
    <row r="524" spans="2:51" s="14" customFormat="1" ht="12">
      <c r="B524" s="186"/>
      <c r="D524" s="179" t="s">
        <v>245</v>
      </c>
      <c r="E524" s="187" t="s">
        <v>1</v>
      </c>
      <c r="F524" s="188" t="s">
        <v>973</v>
      </c>
      <c r="H524" s="189">
        <v>129.93</v>
      </c>
      <c r="I524" s="190"/>
      <c r="L524" s="186"/>
      <c r="M524" s="191"/>
      <c r="N524" s="192"/>
      <c r="O524" s="192"/>
      <c r="P524" s="192"/>
      <c r="Q524" s="192"/>
      <c r="R524" s="192"/>
      <c r="S524" s="192"/>
      <c r="T524" s="193"/>
      <c r="AT524" s="187" t="s">
        <v>245</v>
      </c>
      <c r="AU524" s="187" t="s">
        <v>86</v>
      </c>
      <c r="AV524" s="14" t="s">
        <v>86</v>
      </c>
      <c r="AW524" s="14" t="s">
        <v>31</v>
      </c>
      <c r="AX524" s="14" t="s">
        <v>33</v>
      </c>
      <c r="AY524" s="187" t="s">
        <v>157</v>
      </c>
    </row>
    <row r="525" spans="1:65" s="2" customFormat="1" ht="16.5" customHeight="1">
      <c r="A525" s="33"/>
      <c r="B525" s="149"/>
      <c r="C525" s="150" t="s">
        <v>978</v>
      </c>
      <c r="D525" s="150" t="s">
        <v>160</v>
      </c>
      <c r="E525" s="151" t="s">
        <v>979</v>
      </c>
      <c r="F525" s="152" t="s">
        <v>980</v>
      </c>
      <c r="G525" s="153" t="s">
        <v>730</v>
      </c>
      <c r="H525" s="154">
        <v>129.93</v>
      </c>
      <c r="I525" s="155"/>
      <c r="J525" s="156">
        <f>ROUND(I525*H525,2)</f>
        <v>0</v>
      </c>
      <c r="K525" s="152" t="s">
        <v>1</v>
      </c>
      <c r="L525" s="34"/>
      <c r="M525" s="157" t="s">
        <v>1</v>
      </c>
      <c r="N525" s="158" t="s">
        <v>43</v>
      </c>
      <c r="O525" s="59"/>
      <c r="P525" s="159">
        <f>O525*H525</f>
        <v>0</v>
      </c>
      <c r="Q525" s="159">
        <v>0</v>
      </c>
      <c r="R525" s="159">
        <f>Q525*H525</f>
        <v>0</v>
      </c>
      <c r="S525" s="159">
        <v>0</v>
      </c>
      <c r="T525" s="160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61" t="s">
        <v>164</v>
      </c>
      <c r="AT525" s="161" t="s">
        <v>160</v>
      </c>
      <c r="AU525" s="161" t="s">
        <v>86</v>
      </c>
      <c r="AY525" s="18" t="s">
        <v>157</v>
      </c>
      <c r="BE525" s="162">
        <f>IF(N525="základní",J525,0)</f>
        <v>0</v>
      </c>
      <c r="BF525" s="162">
        <f>IF(N525="snížená",J525,0)</f>
        <v>0</v>
      </c>
      <c r="BG525" s="162">
        <f>IF(N525="zákl. přenesená",J525,0)</f>
        <v>0</v>
      </c>
      <c r="BH525" s="162">
        <f>IF(N525="sníž. přenesená",J525,0)</f>
        <v>0</v>
      </c>
      <c r="BI525" s="162">
        <f>IF(N525="nulová",J525,0)</f>
        <v>0</v>
      </c>
      <c r="BJ525" s="18" t="s">
        <v>33</v>
      </c>
      <c r="BK525" s="162">
        <f>ROUND(I525*H525,2)</f>
        <v>0</v>
      </c>
      <c r="BL525" s="18" t="s">
        <v>164</v>
      </c>
      <c r="BM525" s="161" t="s">
        <v>981</v>
      </c>
    </row>
    <row r="526" spans="2:51" s="14" customFormat="1" ht="12">
      <c r="B526" s="186"/>
      <c r="D526" s="179" t="s">
        <v>245</v>
      </c>
      <c r="E526" s="187" t="s">
        <v>1</v>
      </c>
      <c r="F526" s="188" t="s">
        <v>973</v>
      </c>
      <c r="H526" s="189">
        <v>129.93</v>
      </c>
      <c r="I526" s="190"/>
      <c r="L526" s="186"/>
      <c r="M526" s="191"/>
      <c r="N526" s="192"/>
      <c r="O526" s="192"/>
      <c r="P526" s="192"/>
      <c r="Q526" s="192"/>
      <c r="R526" s="192"/>
      <c r="S526" s="192"/>
      <c r="T526" s="193"/>
      <c r="AT526" s="187" t="s">
        <v>245</v>
      </c>
      <c r="AU526" s="187" t="s">
        <v>86</v>
      </c>
      <c r="AV526" s="14" t="s">
        <v>86</v>
      </c>
      <c r="AW526" s="14" t="s">
        <v>31</v>
      </c>
      <c r="AX526" s="14" t="s">
        <v>33</v>
      </c>
      <c r="AY526" s="187" t="s">
        <v>157</v>
      </c>
    </row>
    <row r="527" spans="1:65" s="2" customFormat="1" ht="16.5" customHeight="1">
      <c r="A527" s="33"/>
      <c r="B527" s="149"/>
      <c r="C527" s="150" t="s">
        <v>315</v>
      </c>
      <c r="D527" s="150" t="s">
        <v>160</v>
      </c>
      <c r="E527" s="151" t="s">
        <v>982</v>
      </c>
      <c r="F527" s="152" t="s">
        <v>983</v>
      </c>
      <c r="G527" s="153" t="s">
        <v>730</v>
      </c>
      <c r="H527" s="154">
        <v>176.245</v>
      </c>
      <c r="I527" s="155"/>
      <c r="J527" s="156">
        <f>ROUND(I527*H527,2)</f>
        <v>0</v>
      </c>
      <c r="K527" s="152" t="s">
        <v>1</v>
      </c>
      <c r="L527" s="34"/>
      <c r="M527" s="157" t="s">
        <v>1</v>
      </c>
      <c r="N527" s="158" t="s">
        <v>43</v>
      </c>
      <c r="O527" s="59"/>
      <c r="P527" s="159">
        <f>O527*H527</f>
        <v>0</v>
      </c>
      <c r="Q527" s="159">
        <v>0</v>
      </c>
      <c r="R527" s="159">
        <f>Q527*H527</f>
        <v>0</v>
      </c>
      <c r="S527" s="159">
        <v>0</v>
      </c>
      <c r="T527" s="160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1" t="s">
        <v>164</v>
      </c>
      <c r="AT527" s="161" t="s">
        <v>160</v>
      </c>
      <c r="AU527" s="161" t="s">
        <v>86</v>
      </c>
      <c r="AY527" s="18" t="s">
        <v>157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8" t="s">
        <v>33</v>
      </c>
      <c r="BK527" s="162">
        <f>ROUND(I527*H527,2)</f>
        <v>0</v>
      </c>
      <c r="BL527" s="18" t="s">
        <v>164</v>
      </c>
      <c r="BM527" s="161" t="s">
        <v>984</v>
      </c>
    </row>
    <row r="528" spans="2:51" s="13" customFormat="1" ht="12">
      <c r="B528" s="178"/>
      <c r="D528" s="179" t="s">
        <v>245</v>
      </c>
      <c r="E528" s="180" t="s">
        <v>1</v>
      </c>
      <c r="F528" s="181" t="s">
        <v>985</v>
      </c>
      <c r="H528" s="180" t="s">
        <v>1</v>
      </c>
      <c r="I528" s="182"/>
      <c r="L528" s="178"/>
      <c r="M528" s="183"/>
      <c r="N528" s="184"/>
      <c r="O528" s="184"/>
      <c r="P528" s="184"/>
      <c r="Q528" s="184"/>
      <c r="R528" s="184"/>
      <c r="S528" s="184"/>
      <c r="T528" s="185"/>
      <c r="AT528" s="180" t="s">
        <v>245</v>
      </c>
      <c r="AU528" s="180" t="s">
        <v>86</v>
      </c>
      <c r="AV528" s="13" t="s">
        <v>33</v>
      </c>
      <c r="AW528" s="13" t="s">
        <v>31</v>
      </c>
      <c r="AX528" s="13" t="s">
        <v>78</v>
      </c>
      <c r="AY528" s="180" t="s">
        <v>157</v>
      </c>
    </row>
    <row r="529" spans="2:51" s="14" customFormat="1" ht="12">
      <c r="B529" s="186"/>
      <c r="D529" s="179" t="s">
        <v>245</v>
      </c>
      <c r="E529" s="187" t="s">
        <v>1</v>
      </c>
      <c r="F529" s="188" t="s">
        <v>986</v>
      </c>
      <c r="H529" s="189">
        <v>176.245</v>
      </c>
      <c r="I529" s="190"/>
      <c r="L529" s="186"/>
      <c r="M529" s="191"/>
      <c r="N529" s="192"/>
      <c r="O529" s="192"/>
      <c r="P529" s="192"/>
      <c r="Q529" s="192"/>
      <c r="R529" s="192"/>
      <c r="S529" s="192"/>
      <c r="T529" s="193"/>
      <c r="AT529" s="187" t="s">
        <v>245</v>
      </c>
      <c r="AU529" s="187" t="s">
        <v>86</v>
      </c>
      <c r="AV529" s="14" t="s">
        <v>86</v>
      </c>
      <c r="AW529" s="14" t="s">
        <v>31</v>
      </c>
      <c r="AX529" s="14" t="s">
        <v>78</v>
      </c>
      <c r="AY529" s="187" t="s">
        <v>157</v>
      </c>
    </row>
    <row r="530" spans="2:51" s="15" customFormat="1" ht="12">
      <c r="B530" s="204"/>
      <c r="D530" s="179" t="s">
        <v>245</v>
      </c>
      <c r="E530" s="205" t="s">
        <v>1</v>
      </c>
      <c r="F530" s="206" t="s">
        <v>645</v>
      </c>
      <c r="H530" s="207">
        <v>176.245</v>
      </c>
      <c r="I530" s="208"/>
      <c r="L530" s="204"/>
      <c r="M530" s="209"/>
      <c r="N530" s="210"/>
      <c r="O530" s="210"/>
      <c r="P530" s="210"/>
      <c r="Q530" s="210"/>
      <c r="R530" s="210"/>
      <c r="S530" s="210"/>
      <c r="T530" s="211"/>
      <c r="AT530" s="205" t="s">
        <v>245</v>
      </c>
      <c r="AU530" s="205" t="s">
        <v>86</v>
      </c>
      <c r="AV530" s="15" t="s">
        <v>164</v>
      </c>
      <c r="AW530" s="15" t="s">
        <v>31</v>
      </c>
      <c r="AX530" s="15" t="s">
        <v>33</v>
      </c>
      <c r="AY530" s="205" t="s">
        <v>157</v>
      </c>
    </row>
    <row r="531" spans="1:65" s="2" customFormat="1" ht="21.75" customHeight="1">
      <c r="A531" s="33"/>
      <c r="B531" s="149"/>
      <c r="C531" s="150" t="s">
        <v>987</v>
      </c>
      <c r="D531" s="150" t="s">
        <v>160</v>
      </c>
      <c r="E531" s="151" t="s">
        <v>988</v>
      </c>
      <c r="F531" s="152" t="s">
        <v>989</v>
      </c>
      <c r="G531" s="153" t="s">
        <v>730</v>
      </c>
      <c r="H531" s="154">
        <v>128.885</v>
      </c>
      <c r="I531" s="155"/>
      <c r="J531" s="156">
        <f>ROUND(I531*H531,2)</f>
        <v>0</v>
      </c>
      <c r="K531" s="152" t="s">
        <v>636</v>
      </c>
      <c r="L531" s="34"/>
      <c r="M531" s="157" t="s">
        <v>1</v>
      </c>
      <c r="N531" s="158" t="s">
        <v>43</v>
      </c>
      <c r="O531" s="59"/>
      <c r="P531" s="159">
        <f>O531*H531</f>
        <v>0</v>
      </c>
      <c r="Q531" s="159">
        <v>0</v>
      </c>
      <c r="R531" s="159">
        <f>Q531*H531</f>
        <v>0</v>
      </c>
      <c r="S531" s="159">
        <v>0</v>
      </c>
      <c r="T531" s="160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61" t="s">
        <v>164</v>
      </c>
      <c r="AT531" s="161" t="s">
        <v>160</v>
      </c>
      <c r="AU531" s="161" t="s">
        <v>86</v>
      </c>
      <c r="AY531" s="18" t="s">
        <v>157</v>
      </c>
      <c r="BE531" s="162">
        <f>IF(N531="základní",J531,0)</f>
        <v>0</v>
      </c>
      <c r="BF531" s="162">
        <f>IF(N531="snížená",J531,0)</f>
        <v>0</v>
      </c>
      <c r="BG531" s="162">
        <f>IF(N531="zákl. přenesená",J531,0)</f>
        <v>0</v>
      </c>
      <c r="BH531" s="162">
        <f>IF(N531="sníž. přenesená",J531,0)</f>
        <v>0</v>
      </c>
      <c r="BI531" s="162">
        <f>IF(N531="nulová",J531,0)</f>
        <v>0</v>
      </c>
      <c r="BJ531" s="18" t="s">
        <v>33</v>
      </c>
      <c r="BK531" s="162">
        <f>ROUND(I531*H531,2)</f>
        <v>0</v>
      </c>
      <c r="BL531" s="18" t="s">
        <v>164</v>
      </c>
      <c r="BM531" s="161" t="s">
        <v>990</v>
      </c>
    </row>
    <row r="532" spans="1:47" s="2" customFormat="1" ht="12">
      <c r="A532" s="33"/>
      <c r="B532" s="34"/>
      <c r="C532" s="33"/>
      <c r="D532" s="199" t="s">
        <v>638</v>
      </c>
      <c r="E532" s="33"/>
      <c r="F532" s="200" t="s">
        <v>991</v>
      </c>
      <c r="G532" s="33"/>
      <c r="H532" s="33"/>
      <c r="I532" s="201"/>
      <c r="J532" s="33"/>
      <c r="K532" s="33"/>
      <c r="L532" s="34"/>
      <c r="M532" s="202"/>
      <c r="N532" s="203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638</v>
      </c>
      <c r="AU532" s="18" t="s">
        <v>86</v>
      </c>
    </row>
    <row r="533" spans="2:51" s="13" customFormat="1" ht="12">
      <c r="B533" s="178"/>
      <c r="D533" s="179" t="s">
        <v>245</v>
      </c>
      <c r="E533" s="180" t="s">
        <v>1</v>
      </c>
      <c r="F533" s="181" t="s">
        <v>992</v>
      </c>
      <c r="H533" s="180" t="s">
        <v>1</v>
      </c>
      <c r="I533" s="182"/>
      <c r="L533" s="178"/>
      <c r="M533" s="183"/>
      <c r="N533" s="184"/>
      <c r="O533" s="184"/>
      <c r="P533" s="184"/>
      <c r="Q533" s="184"/>
      <c r="R533" s="184"/>
      <c r="S533" s="184"/>
      <c r="T533" s="185"/>
      <c r="AT533" s="180" t="s">
        <v>245</v>
      </c>
      <c r="AU533" s="180" t="s">
        <v>86</v>
      </c>
      <c r="AV533" s="13" t="s">
        <v>33</v>
      </c>
      <c r="AW533" s="13" t="s">
        <v>31</v>
      </c>
      <c r="AX533" s="13" t="s">
        <v>78</v>
      </c>
      <c r="AY533" s="180" t="s">
        <v>157</v>
      </c>
    </row>
    <row r="534" spans="2:51" s="14" customFormat="1" ht="12">
      <c r="B534" s="186"/>
      <c r="D534" s="179" t="s">
        <v>245</v>
      </c>
      <c r="E534" s="187" t="s">
        <v>1</v>
      </c>
      <c r="F534" s="188" t="s">
        <v>993</v>
      </c>
      <c r="H534" s="189">
        <v>714.42</v>
      </c>
      <c r="I534" s="190"/>
      <c r="L534" s="186"/>
      <c r="M534" s="191"/>
      <c r="N534" s="192"/>
      <c r="O534" s="192"/>
      <c r="P534" s="192"/>
      <c r="Q534" s="192"/>
      <c r="R534" s="192"/>
      <c r="S534" s="192"/>
      <c r="T534" s="193"/>
      <c r="AT534" s="187" t="s">
        <v>245</v>
      </c>
      <c r="AU534" s="187" t="s">
        <v>86</v>
      </c>
      <c r="AV534" s="14" t="s">
        <v>86</v>
      </c>
      <c r="AW534" s="14" t="s">
        <v>31</v>
      </c>
      <c r="AX534" s="14" t="s">
        <v>78</v>
      </c>
      <c r="AY534" s="187" t="s">
        <v>157</v>
      </c>
    </row>
    <row r="535" spans="2:51" s="14" customFormat="1" ht="12">
      <c r="B535" s="186"/>
      <c r="D535" s="179" t="s">
        <v>245</v>
      </c>
      <c r="E535" s="187" t="s">
        <v>1</v>
      </c>
      <c r="F535" s="188" t="s">
        <v>994</v>
      </c>
      <c r="H535" s="189">
        <v>1.179</v>
      </c>
      <c r="I535" s="190"/>
      <c r="L535" s="186"/>
      <c r="M535" s="191"/>
      <c r="N535" s="192"/>
      <c r="O535" s="192"/>
      <c r="P535" s="192"/>
      <c r="Q535" s="192"/>
      <c r="R535" s="192"/>
      <c r="S535" s="192"/>
      <c r="T535" s="193"/>
      <c r="AT535" s="187" t="s">
        <v>245</v>
      </c>
      <c r="AU535" s="187" t="s">
        <v>86</v>
      </c>
      <c r="AV535" s="14" t="s">
        <v>86</v>
      </c>
      <c r="AW535" s="14" t="s">
        <v>31</v>
      </c>
      <c r="AX535" s="14" t="s">
        <v>78</v>
      </c>
      <c r="AY535" s="187" t="s">
        <v>157</v>
      </c>
    </row>
    <row r="536" spans="2:51" s="13" customFormat="1" ht="12">
      <c r="B536" s="178"/>
      <c r="D536" s="179" t="s">
        <v>245</v>
      </c>
      <c r="E536" s="180" t="s">
        <v>1</v>
      </c>
      <c r="F536" s="181" t="s">
        <v>995</v>
      </c>
      <c r="H536" s="180" t="s">
        <v>1</v>
      </c>
      <c r="I536" s="182"/>
      <c r="L536" s="178"/>
      <c r="M536" s="183"/>
      <c r="N536" s="184"/>
      <c r="O536" s="184"/>
      <c r="P536" s="184"/>
      <c r="Q536" s="184"/>
      <c r="R536" s="184"/>
      <c r="S536" s="184"/>
      <c r="T536" s="185"/>
      <c r="AT536" s="180" t="s">
        <v>245</v>
      </c>
      <c r="AU536" s="180" t="s">
        <v>86</v>
      </c>
      <c r="AV536" s="13" t="s">
        <v>33</v>
      </c>
      <c r="AW536" s="13" t="s">
        <v>31</v>
      </c>
      <c r="AX536" s="13" t="s">
        <v>78</v>
      </c>
      <c r="AY536" s="180" t="s">
        <v>157</v>
      </c>
    </row>
    <row r="537" spans="2:51" s="14" customFormat="1" ht="12">
      <c r="B537" s="186"/>
      <c r="D537" s="179" t="s">
        <v>245</v>
      </c>
      <c r="E537" s="187" t="s">
        <v>1</v>
      </c>
      <c r="F537" s="188" t="s">
        <v>996</v>
      </c>
      <c r="H537" s="189">
        <v>-118.272</v>
      </c>
      <c r="I537" s="190"/>
      <c r="L537" s="186"/>
      <c r="M537" s="191"/>
      <c r="N537" s="192"/>
      <c r="O537" s="192"/>
      <c r="P537" s="192"/>
      <c r="Q537" s="192"/>
      <c r="R537" s="192"/>
      <c r="S537" s="192"/>
      <c r="T537" s="193"/>
      <c r="AT537" s="187" t="s">
        <v>245</v>
      </c>
      <c r="AU537" s="187" t="s">
        <v>86</v>
      </c>
      <c r="AV537" s="14" t="s">
        <v>86</v>
      </c>
      <c r="AW537" s="14" t="s">
        <v>31</v>
      </c>
      <c r="AX537" s="14" t="s">
        <v>78</v>
      </c>
      <c r="AY537" s="187" t="s">
        <v>157</v>
      </c>
    </row>
    <row r="538" spans="2:51" s="14" customFormat="1" ht="12">
      <c r="B538" s="186"/>
      <c r="D538" s="179" t="s">
        <v>245</v>
      </c>
      <c r="E538" s="187" t="s">
        <v>1</v>
      </c>
      <c r="F538" s="188" t="s">
        <v>997</v>
      </c>
      <c r="H538" s="189">
        <v>-5.328</v>
      </c>
      <c r="I538" s="190"/>
      <c r="L538" s="186"/>
      <c r="M538" s="191"/>
      <c r="N538" s="192"/>
      <c r="O538" s="192"/>
      <c r="P538" s="192"/>
      <c r="Q538" s="192"/>
      <c r="R538" s="192"/>
      <c r="S538" s="192"/>
      <c r="T538" s="193"/>
      <c r="AT538" s="187" t="s">
        <v>245</v>
      </c>
      <c r="AU538" s="187" t="s">
        <v>86</v>
      </c>
      <c r="AV538" s="14" t="s">
        <v>86</v>
      </c>
      <c r="AW538" s="14" t="s">
        <v>31</v>
      </c>
      <c r="AX538" s="14" t="s">
        <v>78</v>
      </c>
      <c r="AY538" s="187" t="s">
        <v>157</v>
      </c>
    </row>
    <row r="539" spans="2:51" s="14" customFormat="1" ht="12">
      <c r="B539" s="186"/>
      <c r="D539" s="179" t="s">
        <v>245</v>
      </c>
      <c r="E539" s="187" t="s">
        <v>1</v>
      </c>
      <c r="F539" s="188" t="s">
        <v>998</v>
      </c>
      <c r="H539" s="189">
        <v>-11.388</v>
      </c>
      <c r="I539" s="190"/>
      <c r="L539" s="186"/>
      <c r="M539" s="191"/>
      <c r="N539" s="192"/>
      <c r="O539" s="192"/>
      <c r="P539" s="192"/>
      <c r="Q539" s="192"/>
      <c r="R539" s="192"/>
      <c r="S539" s="192"/>
      <c r="T539" s="193"/>
      <c r="AT539" s="187" t="s">
        <v>245</v>
      </c>
      <c r="AU539" s="187" t="s">
        <v>86</v>
      </c>
      <c r="AV539" s="14" t="s">
        <v>86</v>
      </c>
      <c r="AW539" s="14" t="s">
        <v>31</v>
      </c>
      <c r="AX539" s="14" t="s">
        <v>78</v>
      </c>
      <c r="AY539" s="187" t="s">
        <v>157</v>
      </c>
    </row>
    <row r="540" spans="2:51" s="14" customFormat="1" ht="12">
      <c r="B540" s="186"/>
      <c r="D540" s="179" t="s">
        <v>245</v>
      </c>
      <c r="E540" s="187" t="s">
        <v>1</v>
      </c>
      <c r="F540" s="188" t="s">
        <v>999</v>
      </c>
      <c r="H540" s="189">
        <v>-8.804</v>
      </c>
      <c r="I540" s="190"/>
      <c r="L540" s="186"/>
      <c r="M540" s="191"/>
      <c r="N540" s="192"/>
      <c r="O540" s="192"/>
      <c r="P540" s="192"/>
      <c r="Q540" s="192"/>
      <c r="R540" s="192"/>
      <c r="S540" s="192"/>
      <c r="T540" s="193"/>
      <c r="AT540" s="187" t="s">
        <v>245</v>
      </c>
      <c r="AU540" s="187" t="s">
        <v>86</v>
      </c>
      <c r="AV540" s="14" t="s">
        <v>86</v>
      </c>
      <c r="AW540" s="14" t="s">
        <v>31</v>
      </c>
      <c r="AX540" s="14" t="s">
        <v>78</v>
      </c>
      <c r="AY540" s="187" t="s">
        <v>157</v>
      </c>
    </row>
    <row r="541" spans="2:51" s="14" customFormat="1" ht="12">
      <c r="B541" s="186"/>
      <c r="D541" s="179" t="s">
        <v>245</v>
      </c>
      <c r="E541" s="187" t="s">
        <v>1</v>
      </c>
      <c r="F541" s="188" t="s">
        <v>1000</v>
      </c>
      <c r="H541" s="189">
        <v>-14.2</v>
      </c>
      <c r="I541" s="190"/>
      <c r="L541" s="186"/>
      <c r="M541" s="191"/>
      <c r="N541" s="192"/>
      <c r="O541" s="192"/>
      <c r="P541" s="192"/>
      <c r="Q541" s="192"/>
      <c r="R541" s="192"/>
      <c r="S541" s="192"/>
      <c r="T541" s="193"/>
      <c r="AT541" s="187" t="s">
        <v>245</v>
      </c>
      <c r="AU541" s="187" t="s">
        <v>86</v>
      </c>
      <c r="AV541" s="14" t="s">
        <v>86</v>
      </c>
      <c r="AW541" s="14" t="s">
        <v>31</v>
      </c>
      <c r="AX541" s="14" t="s">
        <v>78</v>
      </c>
      <c r="AY541" s="187" t="s">
        <v>157</v>
      </c>
    </row>
    <row r="542" spans="2:51" s="13" customFormat="1" ht="12">
      <c r="B542" s="178"/>
      <c r="D542" s="179" t="s">
        <v>245</v>
      </c>
      <c r="E542" s="180" t="s">
        <v>1</v>
      </c>
      <c r="F542" s="181" t="s">
        <v>1001</v>
      </c>
      <c r="H542" s="180" t="s">
        <v>1</v>
      </c>
      <c r="I542" s="182"/>
      <c r="L542" s="178"/>
      <c r="M542" s="183"/>
      <c r="N542" s="184"/>
      <c r="O542" s="184"/>
      <c r="P542" s="184"/>
      <c r="Q542" s="184"/>
      <c r="R542" s="184"/>
      <c r="S542" s="184"/>
      <c r="T542" s="185"/>
      <c r="AT542" s="180" t="s">
        <v>245</v>
      </c>
      <c r="AU542" s="180" t="s">
        <v>86</v>
      </c>
      <c r="AV542" s="13" t="s">
        <v>33</v>
      </c>
      <c r="AW542" s="13" t="s">
        <v>31</v>
      </c>
      <c r="AX542" s="13" t="s">
        <v>78</v>
      </c>
      <c r="AY542" s="180" t="s">
        <v>157</v>
      </c>
    </row>
    <row r="543" spans="2:51" s="14" customFormat="1" ht="12">
      <c r="B543" s="186"/>
      <c r="D543" s="179" t="s">
        <v>245</v>
      </c>
      <c r="E543" s="187" t="s">
        <v>1</v>
      </c>
      <c r="F543" s="188" t="s">
        <v>1002</v>
      </c>
      <c r="H543" s="189">
        <v>-316</v>
      </c>
      <c r="I543" s="190"/>
      <c r="L543" s="186"/>
      <c r="M543" s="191"/>
      <c r="N543" s="192"/>
      <c r="O543" s="192"/>
      <c r="P543" s="192"/>
      <c r="Q543" s="192"/>
      <c r="R543" s="192"/>
      <c r="S543" s="192"/>
      <c r="T543" s="193"/>
      <c r="AT543" s="187" t="s">
        <v>245</v>
      </c>
      <c r="AU543" s="187" t="s">
        <v>86</v>
      </c>
      <c r="AV543" s="14" t="s">
        <v>86</v>
      </c>
      <c r="AW543" s="14" t="s">
        <v>31</v>
      </c>
      <c r="AX543" s="14" t="s">
        <v>78</v>
      </c>
      <c r="AY543" s="187" t="s">
        <v>157</v>
      </c>
    </row>
    <row r="544" spans="2:51" s="16" customFormat="1" ht="12">
      <c r="B544" s="212"/>
      <c r="D544" s="179" t="s">
        <v>245</v>
      </c>
      <c r="E544" s="213" t="s">
        <v>1</v>
      </c>
      <c r="F544" s="214" t="s">
        <v>776</v>
      </c>
      <c r="H544" s="215">
        <v>241.607</v>
      </c>
      <c r="I544" s="216"/>
      <c r="L544" s="212"/>
      <c r="M544" s="217"/>
      <c r="N544" s="218"/>
      <c r="O544" s="218"/>
      <c r="P544" s="218"/>
      <c r="Q544" s="218"/>
      <c r="R544" s="218"/>
      <c r="S544" s="218"/>
      <c r="T544" s="219"/>
      <c r="AT544" s="213" t="s">
        <v>245</v>
      </c>
      <c r="AU544" s="213" t="s">
        <v>86</v>
      </c>
      <c r="AV544" s="16" t="s">
        <v>113</v>
      </c>
      <c r="AW544" s="16" t="s">
        <v>31</v>
      </c>
      <c r="AX544" s="16" t="s">
        <v>78</v>
      </c>
      <c r="AY544" s="213" t="s">
        <v>157</v>
      </c>
    </row>
    <row r="545" spans="2:51" s="13" customFormat="1" ht="12">
      <c r="B545" s="178"/>
      <c r="D545" s="179" t="s">
        <v>245</v>
      </c>
      <c r="E545" s="180" t="s">
        <v>1</v>
      </c>
      <c r="F545" s="181" t="s">
        <v>1003</v>
      </c>
      <c r="H545" s="180" t="s">
        <v>1</v>
      </c>
      <c r="I545" s="182"/>
      <c r="L545" s="178"/>
      <c r="M545" s="183"/>
      <c r="N545" s="184"/>
      <c r="O545" s="184"/>
      <c r="P545" s="184"/>
      <c r="Q545" s="184"/>
      <c r="R545" s="184"/>
      <c r="S545" s="184"/>
      <c r="T545" s="185"/>
      <c r="AT545" s="180" t="s">
        <v>245</v>
      </c>
      <c r="AU545" s="180" t="s">
        <v>86</v>
      </c>
      <c r="AV545" s="13" t="s">
        <v>33</v>
      </c>
      <c r="AW545" s="13" t="s">
        <v>31</v>
      </c>
      <c r="AX545" s="13" t="s">
        <v>78</v>
      </c>
      <c r="AY545" s="180" t="s">
        <v>157</v>
      </c>
    </row>
    <row r="546" spans="2:51" s="14" customFormat="1" ht="12">
      <c r="B546" s="186"/>
      <c r="D546" s="179" t="s">
        <v>245</v>
      </c>
      <c r="E546" s="187" t="s">
        <v>1</v>
      </c>
      <c r="F546" s="188" t="s">
        <v>1004</v>
      </c>
      <c r="H546" s="189">
        <v>-13.95</v>
      </c>
      <c r="I546" s="190"/>
      <c r="L546" s="186"/>
      <c r="M546" s="191"/>
      <c r="N546" s="192"/>
      <c r="O546" s="192"/>
      <c r="P546" s="192"/>
      <c r="Q546" s="192"/>
      <c r="R546" s="192"/>
      <c r="S546" s="192"/>
      <c r="T546" s="193"/>
      <c r="AT546" s="187" t="s">
        <v>245</v>
      </c>
      <c r="AU546" s="187" t="s">
        <v>86</v>
      </c>
      <c r="AV546" s="14" t="s">
        <v>86</v>
      </c>
      <c r="AW546" s="14" t="s">
        <v>31</v>
      </c>
      <c r="AX546" s="14" t="s">
        <v>78</v>
      </c>
      <c r="AY546" s="187" t="s">
        <v>157</v>
      </c>
    </row>
    <row r="547" spans="2:51" s="14" customFormat="1" ht="12">
      <c r="B547" s="186"/>
      <c r="D547" s="179" t="s">
        <v>245</v>
      </c>
      <c r="E547" s="187" t="s">
        <v>1</v>
      </c>
      <c r="F547" s="188" t="s">
        <v>1005</v>
      </c>
      <c r="H547" s="189">
        <v>-98.772</v>
      </c>
      <c r="I547" s="190"/>
      <c r="L547" s="186"/>
      <c r="M547" s="191"/>
      <c r="N547" s="192"/>
      <c r="O547" s="192"/>
      <c r="P547" s="192"/>
      <c r="Q547" s="192"/>
      <c r="R547" s="192"/>
      <c r="S547" s="192"/>
      <c r="T547" s="193"/>
      <c r="AT547" s="187" t="s">
        <v>245</v>
      </c>
      <c r="AU547" s="187" t="s">
        <v>86</v>
      </c>
      <c r="AV547" s="14" t="s">
        <v>86</v>
      </c>
      <c r="AW547" s="14" t="s">
        <v>31</v>
      </c>
      <c r="AX547" s="14" t="s">
        <v>78</v>
      </c>
      <c r="AY547" s="187" t="s">
        <v>157</v>
      </c>
    </row>
    <row r="548" spans="2:51" s="15" customFormat="1" ht="12">
      <c r="B548" s="204"/>
      <c r="D548" s="179" t="s">
        <v>245</v>
      </c>
      <c r="E548" s="205" t="s">
        <v>1</v>
      </c>
      <c r="F548" s="206" t="s">
        <v>645</v>
      </c>
      <c r="H548" s="207">
        <v>128.885</v>
      </c>
      <c r="I548" s="208"/>
      <c r="L548" s="204"/>
      <c r="M548" s="209"/>
      <c r="N548" s="210"/>
      <c r="O548" s="210"/>
      <c r="P548" s="210"/>
      <c r="Q548" s="210"/>
      <c r="R548" s="210"/>
      <c r="S548" s="210"/>
      <c r="T548" s="211"/>
      <c r="AT548" s="205" t="s">
        <v>245</v>
      </c>
      <c r="AU548" s="205" t="s">
        <v>86</v>
      </c>
      <c r="AV548" s="15" t="s">
        <v>164</v>
      </c>
      <c r="AW548" s="15" t="s">
        <v>31</v>
      </c>
      <c r="AX548" s="15" t="s">
        <v>33</v>
      </c>
      <c r="AY548" s="205" t="s">
        <v>157</v>
      </c>
    </row>
    <row r="549" spans="1:47" s="2" customFormat="1" ht="12">
      <c r="A549" s="33"/>
      <c r="B549" s="34"/>
      <c r="C549" s="33"/>
      <c r="D549" s="179" t="s">
        <v>782</v>
      </c>
      <c r="E549" s="33"/>
      <c r="F549" s="220" t="s">
        <v>845</v>
      </c>
      <c r="G549" s="33"/>
      <c r="H549" s="33"/>
      <c r="I549" s="33"/>
      <c r="J549" s="33"/>
      <c r="K549" s="33"/>
      <c r="L549" s="34"/>
      <c r="M549" s="202"/>
      <c r="N549" s="203"/>
      <c r="O549" s="59"/>
      <c r="P549" s="59"/>
      <c r="Q549" s="59"/>
      <c r="R549" s="59"/>
      <c r="S549" s="59"/>
      <c r="T549" s="60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U549" s="18" t="s">
        <v>86</v>
      </c>
    </row>
    <row r="550" spans="1:47" s="2" customFormat="1" ht="12">
      <c r="A550" s="33"/>
      <c r="B550" s="34"/>
      <c r="C550" s="33"/>
      <c r="D550" s="179" t="s">
        <v>782</v>
      </c>
      <c r="E550" s="33"/>
      <c r="F550" s="221" t="s">
        <v>846</v>
      </c>
      <c r="G550" s="33"/>
      <c r="H550" s="222">
        <v>0</v>
      </c>
      <c r="I550" s="33"/>
      <c r="J550" s="33"/>
      <c r="K550" s="33"/>
      <c r="L550" s="34"/>
      <c r="M550" s="202"/>
      <c r="N550" s="203"/>
      <c r="O550" s="59"/>
      <c r="P550" s="59"/>
      <c r="Q550" s="59"/>
      <c r="R550" s="59"/>
      <c r="S550" s="59"/>
      <c r="T550" s="60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U550" s="18" t="s">
        <v>86</v>
      </c>
    </row>
    <row r="551" spans="1:47" s="2" customFormat="1" ht="12">
      <c r="A551" s="33"/>
      <c r="B551" s="34"/>
      <c r="C551" s="33"/>
      <c r="D551" s="179" t="s">
        <v>782</v>
      </c>
      <c r="E551" s="33"/>
      <c r="F551" s="221" t="s">
        <v>749</v>
      </c>
      <c r="G551" s="33"/>
      <c r="H551" s="222">
        <v>0</v>
      </c>
      <c r="I551" s="33"/>
      <c r="J551" s="33"/>
      <c r="K551" s="33"/>
      <c r="L551" s="34"/>
      <c r="M551" s="202"/>
      <c r="N551" s="203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U551" s="18" t="s">
        <v>86</v>
      </c>
    </row>
    <row r="552" spans="1:47" s="2" customFormat="1" ht="12">
      <c r="A552" s="33"/>
      <c r="B552" s="34"/>
      <c r="C552" s="33"/>
      <c r="D552" s="179" t="s">
        <v>782</v>
      </c>
      <c r="E552" s="33"/>
      <c r="F552" s="221" t="s">
        <v>847</v>
      </c>
      <c r="G552" s="33"/>
      <c r="H552" s="222">
        <v>28.47</v>
      </c>
      <c r="I552" s="33"/>
      <c r="J552" s="33"/>
      <c r="K552" s="33"/>
      <c r="L552" s="34"/>
      <c r="M552" s="202"/>
      <c r="N552" s="203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U552" s="18" t="s">
        <v>86</v>
      </c>
    </row>
    <row r="553" spans="1:47" s="2" customFormat="1" ht="12">
      <c r="A553" s="33"/>
      <c r="B553" s="34"/>
      <c r="C553" s="33"/>
      <c r="D553" s="179" t="s">
        <v>782</v>
      </c>
      <c r="E553" s="33"/>
      <c r="F553" s="221" t="s">
        <v>848</v>
      </c>
      <c r="G553" s="33"/>
      <c r="H553" s="222">
        <v>29.47</v>
      </c>
      <c r="I553" s="33"/>
      <c r="J553" s="33"/>
      <c r="K553" s="33"/>
      <c r="L553" s="34"/>
      <c r="M553" s="202"/>
      <c r="N553" s="203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U553" s="18" t="s">
        <v>86</v>
      </c>
    </row>
    <row r="554" spans="1:47" s="2" customFormat="1" ht="12">
      <c r="A554" s="33"/>
      <c r="B554" s="34"/>
      <c r="C554" s="33"/>
      <c r="D554" s="179" t="s">
        <v>782</v>
      </c>
      <c r="E554" s="33"/>
      <c r="F554" s="221" t="s">
        <v>849</v>
      </c>
      <c r="G554" s="33"/>
      <c r="H554" s="222">
        <v>36.16</v>
      </c>
      <c r="I554" s="33"/>
      <c r="J554" s="33"/>
      <c r="K554" s="33"/>
      <c r="L554" s="34"/>
      <c r="M554" s="202"/>
      <c r="N554" s="203"/>
      <c r="O554" s="59"/>
      <c r="P554" s="59"/>
      <c r="Q554" s="59"/>
      <c r="R554" s="59"/>
      <c r="S554" s="59"/>
      <c r="T554" s="60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U554" s="18" t="s">
        <v>86</v>
      </c>
    </row>
    <row r="555" spans="1:47" s="2" customFormat="1" ht="12">
      <c r="A555" s="33"/>
      <c r="B555" s="34"/>
      <c r="C555" s="33"/>
      <c r="D555" s="179" t="s">
        <v>782</v>
      </c>
      <c r="E555" s="33"/>
      <c r="F555" s="221" t="s">
        <v>645</v>
      </c>
      <c r="G555" s="33"/>
      <c r="H555" s="222">
        <v>94.1</v>
      </c>
      <c r="I555" s="33"/>
      <c r="J555" s="33"/>
      <c r="K555" s="33"/>
      <c r="L555" s="34"/>
      <c r="M555" s="202"/>
      <c r="N555" s="203"/>
      <c r="O555" s="59"/>
      <c r="P555" s="59"/>
      <c r="Q555" s="59"/>
      <c r="R555" s="59"/>
      <c r="S555" s="59"/>
      <c r="T555" s="60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U555" s="18" t="s">
        <v>86</v>
      </c>
    </row>
    <row r="556" spans="1:47" s="2" customFormat="1" ht="12">
      <c r="A556" s="33"/>
      <c r="B556" s="34"/>
      <c r="C556" s="33"/>
      <c r="D556" s="179" t="s">
        <v>782</v>
      </c>
      <c r="E556" s="33"/>
      <c r="F556" s="220" t="s">
        <v>1006</v>
      </c>
      <c r="G556" s="33"/>
      <c r="H556" s="33"/>
      <c r="I556" s="33"/>
      <c r="J556" s="33"/>
      <c r="K556" s="33"/>
      <c r="L556" s="34"/>
      <c r="M556" s="202"/>
      <c r="N556" s="203"/>
      <c r="O556" s="59"/>
      <c r="P556" s="59"/>
      <c r="Q556" s="59"/>
      <c r="R556" s="59"/>
      <c r="S556" s="59"/>
      <c r="T556" s="60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U556" s="18" t="s">
        <v>86</v>
      </c>
    </row>
    <row r="557" spans="1:47" s="2" customFormat="1" ht="12">
      <c r="A557" s="33"/>
      <c r="B557" s="34"/>
      <c r="C557" s="33"/>
      <c r="D557" s="179" t="s">
        <v>782</v>
      </c>
      <c r="E557" s="33"/>
      <c r="F557" s="221" t="s">
        <v>848</v>
      </c>
      <c r="G557" s="33"/>
      <c r="H557" s="222">
        <v>29.47</v>
      </c>
      <c r="I557" s="33"/>
      <c r="J557" s="33"/>
      <c r="K557" s="33"/>
      <c r="L557" s="34"/>
      <c r="M557" s="202"/>
      <c r="N557" s="203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U557" s="18" t="s">
        <v>86</v>
      </c>
    </row>
    <row r="558" spans="1:47" s="2" customFormat="1" ht="12">
      <c r="A558" s="33"/>
      <c r="B558" s="34"/>
      <c r="C558" s="33"/>
      <c r="D558" s="179" t="s">
        <v>782</v>
      </c>
      <c r="E558" s="33"/>
      <c r="F558" s="220" t="s">
        <v>828</v>
      </c>
      <c r="G558" s="33"/>
      <c r="H558" s="33"/>
      <c r="I558" s="33"/>
      <c r="J558" s="33"/>
      <c r="K558" s="33"/>
      <c r="L558" s="34"/>
      <c r="M558" s="202"/>
      <c r="N558" s="203"/>
      <c r="O558" s="59"/>
      <c r="P558" s="59"/>
      <c r="Q558" s="59"/>
      <c r="R558" s="59"/>
      <c r="S558" s="59"/>
      <c r="T558" s="60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U558" s="18" t="s">
        <v>86</v>
      </c>
    </row>
    <row r="559" spans="1:47" s="2" customFormat="1" ht="12">
      <c r="A559" s="33"/>
      <c r="B559" s="34"/>
      <c r="C559" s="33"/>
      <c r="D559" s="179" t="s">
        <v>782</v>
      </c>
      <c r="E559" s="33"/>
      <c r="F559" s="221" t="s">
        <v>829</v>
      </c>
      <c r="G559" s="33"/>
      <c r="H559" s="222">
        <v>0</v>
      </c>
      <c r="I559" s="33"/>
      <c r="J559" s="33"/>
      <c r="K559" s="33"/>
      <c r="L559" s="34"/>
      <c r="M559" s="202"/>
      <c r="N559" s="203"/>
      <c r="O559" s="59"/>
      <c r="P559" s="59"/>
      <c r="Q559" s="59"/>
      <c r="R559" s="59"/>
      <c r="S559" s="59"/>
      <c r="T559" s="60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U559" s="18" t="s">
        <v>86</v>
      </c>
    </row>
    <row r="560" spans="1:47" s="2" customFormat="1" ht="12">
      <c r="A560" s="33"/>
      <c r="B560" s="34"/>
      <c r="C560" s="33"/>
      <c r="D560" s="179" t="s">
        <v>782</v>
      </c>
      <c r="E560" s="33"/>
      <c r="F560" s="221" t="s">
        <v>830</v>
      </c>
      <c r="G560" s="33"/>
      <c r="H560" s="222">
        <v>0</v>
      </c>
      <c r="I560" s="33"/>
      <c r="J560" s="33"/>
      <c r="K560" s="33"/>
      <c r="L560" s="34"/>
      <c r="M560" s="202"/>
      <c r="N560" s="203"/>
      <c r="O560" s="59"/>
      <c r="P560" s="59"/>
      <c r="Q560" s="59"/>
      <c r="R560" s="59"/>
      <c r="S560" s="59"/>
      <c r="T560" s="60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U560" s="18" t="s">
        <v>86</v>
      </c>
    </row>
    <row r="561" spans="1:47" s="2" customFormat="1" ht="12">
      <c r="A561" s="33"/>
      <c r="B561" s="34"/>
      <c r="C561" s="33"/>
      <c r="D561" s="179" t="s">
        <v>782</v>
      </c>
      <c r="E561" s="33"/>
      <c r="F561" s="221" t="s">
        <v>749</v>
      </c>
      <c r="G561" s="33"/>
      <c r="H561" s="222">
        <v>0</v>
      </c>
      <c r="I561" s="33"/>
      <c r="J561" s="33"/>
      <c r="K561" s="33"/>
      <c r="L561" s="34"/>
      <c r="M561" s="202"/>
      <c r="N561" s="203"/>
      <c r="O561" s="59"/>
      <c r="P561" s="59"/>
      <c r="Q561" s="59"/>
      <c r="R561" s="59"/>
      <c r="S561" s="59"/>
      <c r="T561" s="60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U561" s="18" t="s">
        <v>86</v>
      </c>
    </row>
    <row r="562" spans="1:47" s="2" customFormat="1" ht="12">
      <c r="A562" s="33"/>
      <c r="B562" s="34"/>
      <c r="C562" s="33"/>
      <c r="D562" s="179" t="s">
        <v>782</v>
      </c>
      <c r="E562" s="33"/>
      <c r="F562" s="221" t="s">
        <v>831</v>
      </c>
      <c r="G562" s="33"/>
      <c r="H562" s="222">
        <v>295.68</v>
      </c>
      <c r="I562" s="33"/>
      <c r="J562" s="33"/>
      <c r="K562" s="33"/>
      <c r="L562" s="34"/>
      <c r="M562" s="202"/>
      <c r="N562" s="203"/>
      <c r="O562" s="59"/>
      <c r="P562" s="59"/>
      <c r="Q562" s="59"/>
      <c r="R562" s="59"/>
      <c r="S562" s="59"/>
      <c r="T562" s="60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U562" s="18" t="s">
        <v>86</v>
      </c>
    </row>
    <row r="563" spans="1:47" s="2" customFormat="1" ht="12">
      <c r="A563" s="33"/>
      <c r="B563" s="34"/>
      <c r="C563" s="33"/>
      <c r="D563" s="179" t="s">
        <v>782</v>
      </c>
      <c r="E563" s="33"/>
      <c r="F563" s="220" t="s">
        <v>790</v>
      </c>
      <c r="G563" s="33"/>
      <c r="H563" s="33"/>
      <c r="I563" s="33"/>
      <c r="J563" s="33"/>
      <c r="K563" s="33"/>
      <c r="L563" s="34"/>
      <c r="M563" s="202"/>
      <c r="N563" s="203"/>
      <c r="O563" s="59"/>
      <c r="P563" s="59"/>
      <c r="Q563" s="59"/>
      <c r="R563" s="59"/>
      <c r="S563" s="59"/>
      <c r="T563" s="60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U563" s="18" t="s">
        <v>86</v>
      </c>
    </row>
    <row r="564" spans="1:47" s="2" customFormat="1" ht="12">
      <c r="A564" s="33"/>
      <c r="B564" s="34"/>
      <c r="C564" s="33"/>
      <c r="D564" s="179" t="s">
        <v>782</v>
      </c>
      <c r="E564" s="33"/>
      <c r="F564" s="221" t="s">
        <v>771</v>
      </c>
      <c r="G564" s="33"/>
      <c r="H564" s="222">
        <v>0</v>
      </c>
      <c r="I564" s="33"/>
      <c r="J564" s="33"/>
      <c r="K564" s="33"/>
      <c r="L564" s="34"/>
      <c r="M564" s="202"/>
      <c r="N564" s="203"/>
      <c r="O564" s="59"/>
      <c r="P564" s="59"/>
      <c r="Q564" s="59"/>
      <c r="R564" s="59"/>
      <c r="S564" s="59"/>
      <c r="T564" s="60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U564" s="18" t="s">
        <v>86</v>
      </c>
    </row>
    <row r="565" spans="1:47" s="2" customFormat="1" ht="12">
      <c r="A565" s="33"/>
      <c r="B565" s="34"/>
      <c r="C565" s="33"/>
      <c r="D565" s="179" t="s">
        <v>782</v>
      </c>
      <c r="E565" s="33"/>
      <c r="F565" s="221" t="s">
        <v>749</v>
      </c>
      <c r="G565" s="33"/>
      <c r="H565" s="222">
        <v>0</v>
      </c>
      <c r="I565" s="33"/>
      <c r="J565" s="33"/>
      <c r="K565" s="33"/>
      <c r="L565" s="34"/>
      <c r="M565" s="202"/>
      <c r="N565" s="203"/>
      <c r="O565" s="59"/>
      <c r="P565" s="59"/>
      <c r="Q565" s="59"/>
      <c r="R565" s="59"/>
      <c r="S565" s="59"/>
      <c r="T565" s="60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U565" s="18" t="s">
        <v>86</v>
      </c>
    </row>
    <row r="566" spans="1:47" s="2" customFormat="1" ht="12">
      <c r="A566" s="33"/>
      <c r="B566" s="34"/>
      <c r="C566" s="33"/>
      <c r="D566" s="179" t="s">
        <v>782</v>
      </c>
      <c r="E566" s="33"/>
      <c r="F566" s="221" t="s">
        <v>772</v>
      </c>
      <c r="G566" s="33"/>
      <c r="H566" s="222">
        <v>13.32</v>
      </c>
      <c r="I566" s="33"/>
      <c r="J566" s="33"/>
      <c r="K566" s="33"/>
      <c r="L566" s="34"/>
      <c r="M566" s="202"/>
      <c r="N566" s="203"/>
      <c r="O566" s="59"/>
      <c r="P566" s="59"/>
      <c r="Q566" s="59"/>
      <c r="R566" s="59"/>
      <c r="S566" s="59"/>
      <c r="T566" s="60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U566" s="18" t="s">
        <v>86</v>
      </c>
    </row>
    <row r="567" spans="1:47" s="2" customFormat="1" ht="12">
      <c r="A567" s="33"/>
      <c r="B567" s="34"/>
      <c r="C567" s="33"/>
      <c r="D567" s="179" t="s">
        <v>782</v>
      </c>
      <c r="E567" s="33"/>
      <c r="F567" s="220" t="s">
        <v>850</v>
      </c>
      <c r="G567" s="33"/>
      <c r="H567" s="33"/>
      <c r="I567" s="33"/>
      <c r="J567" s="33"/>
      <c r="K567" s="33"/>
      <c r="L567" s="34"/>
      <c r="M567" s="202"/>
      <c r="N567" s="203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U567" s="18" t="s">
        <v>86</v>
      </c>
    </row>
    <row r="568" spans="1:47" s="2" customFormat="1" ht="12">
      <c r="A568" s="33"/>
      <c r="B568" s="34"/>
      <c r="C568" s="33"/>
      <c r="D568" s="179" t="s">
        <v>782</v>
      </c>
      <c r="E568" s="33"/>
      <c r="F568" s="221" t="s">
        <v>846</v>
      </c>
      <c r="G568" s="33"/>
      <c r="H568" s="222">
        <v>0</v>
      </c>
      <c r="I568" s="33"/>
      <c r="J568" s="33"/>
      <c r="K568" s="33"/>
      <c r="L568" s="34"/>
      <c r="M568" s="202"/>
      <c r="N568" s="203"/>
      <c r="O568" s="59"/>
      <c r="P568" s="59"/>
      <c r="Q568" s="59"/>
      <c r="R568" s="59"/>
      <c r="S568" s="59"/>
      <c r="T568" s="60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U568" s="18" t="s">
        <v>86</v>
      </c>
    </row>
    <row r="569" spans="1:47" s="2" customFormat="1" ht="12">
      <c r="A569" s="33"/>
      <c r="B569" s="34"/>
      <c r="C569" s="33"/>
      <c r="D569" s="179" t="s">
        <v>782</v>
      </c>
      <c r="E569" s="33"/>
      <c r="F569" s="221" t="s">
        <v>749</v>
      </c>
      <c r="G569" s="33"/>
      <c r="H569" s="222">
        <v>0</v>
      </c>
      <c r="I569" s="33"/>
      <c r="J569" s="33"/>
      <c r="K569" s="33"/>
      <c r="L569" s="34"/>
      <c r="M569" s="202"/>
      <c r="N569" s="203"/>
      <c r="O569" s="59"/>
      <c r="P569" s="59"/>
      <c r="Q569" s="59"/>
      <c r="R569" s="59"/>
      <c r="S569" s="59"/>
      <c r="T569" s="60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U569" s="18" t="s">
        <v>86</v>
      </c>
    </row>
    <row r="570" spans="1:47" s="2" customFormat="1" ht="12">
      <c r="A570" s="33"/>
      <c r="B570" s="34"/>
      <c r="C570" s="33"/>
      <c r="D570" s="179" t="s">
        <v>782</v>
      </c>
      <c r="E570" s="33"/>
      <c r="F570" s="221" t="s">
        <v>847</v>
      </c>
      <c r="G570" s="33"/>
      <c r="H570" s="222">
        <v>28.47</v>
      </c>
      <c r="I570" s="33"/>
      <c r="J570" s="33"/>
      <c r="K570" s="33"/>
      <c r="L570" s="34"/>
      <c r="M570" s="202"/>
      <c r="N570" s="203"/>
      <c r="O570" s="59"/>
      <c r="P570" s="59"/>
      <c r="Q570" s="59"/>
      <c r="R570" s="59"/>
      <c r="S570" s="59"/>
      <c r="T570" s="60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U570" s="18" t="s">
        <v>86</v>
      </c>
    </row>
    <row r="571" spans="1:47" s="2" customFormat="1" ht="12">
      <c r="A571" s="33"/>
      <c r="B571" s="34"/>
      <c r="C571" s="33"/>
      <c r="D571" s="179" t="s">
        <v>782</v>
      </c>
      <c r="E571" s="33"/>
      <c r="F571" s="220" t="s">
        <v>819</v>
      </c>
      <c r="G571" s="33"/>
      <c r="H571" s="33"/>
      <c r="I571" s="33"/>
      <c r="J571" s="33"/>
      <c r="K571" s="33"/>
      <c r="L571" s="34"/>
      <c r="M571" s="202"/>
      <c r="N571" s="203"/>
      <c r="O571" s="59"/>
      <c r="P571" s="59"/>
      <c r="Q571" s="59"/>
      <c r="R571" s="59"/>
      <c r="S571" s="59"/>
      <c r="T571" s="60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U571" s="18" t="s">
        <v>86</v>
      </c>
    </row>
    <row r="572" spans="1:47" s="2" customFormat="1" ht="12">
      <c r="A572" s="33"/>
      <c r="B572" s="34"/>
      <c r="C572" s="33"/>
      <c r="D572" s="179" t="s">
        <v>782</v>
      </c>
      <c r="E572" s="33"/>
      <c r="F572" s="221" t="s">
        <v>800</v>
      </c>
      <c r="G572" s="33"/>
      <c r="H572" s="222">
        <v>0</v>
      </c>
      <c r="I572" s="33"/>
      <c r="J572" s="33"/>
      <c r="K572" s="33"/>
      <c r="L572" s="34"/>
      <c r="M572" s="202"/>
      <c r="N572" s="203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U572" s="18" t="s">
        <v>86</v>
      </c>
    </row>
    <row r="573" spans="1:47" s="2" customFormat="1" ht="12">
      <c r="A573" s="33"/>
      <c r="B573" s="34"/>
      <c r="C573" s="33"/>
      <c r="D573" s="179" t="s">
        <v>782</v>
      </c>
      <c r="E573" s="33"/>
      <c r="F573" s="221" t="s">
        <v>749</v>
      </c>
      <c r="G573" s="33"/>
      <c r="H573" s="222">
        <v>0</v>
      </c>
      <c r="I573" s="33"/>
      <c r="J573" s="33"/>
      <c r="K573" s="33"/>
      <c r="L573" s="34"/>
      <c r="M573" s="202"/>
      <c r="N573" s="203"/>
      <c r="O573" s="59"/>
      <c r="P573" s="59"/>
      <c r="Q573" s="59"/>
      <c r="R573" s="59"/>
      <c r="S573" s="59"/>
      <c r="T573" s="60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U573" s="18" t="s">
        <v>86</v>
      </c>
    </row>
    <row r="574" spans="1:47" s="2" customFormat="1" ht="12">
      <c r="A574" s="33"/>
      <c r="B574" s="34"/>
      <c r="C574" s="33"/>
      <c r="D574" s="179" t="s">
        <v>782</v>
      </c>
      <c r="E574" s="33"/>
      <c r="F574" s="221" t="s">
        <v>801</v>
      </c>
      <c r="G574" s="33"/>
      <c r="H574" s="222">
        <v>22.01</v>
      </c>
      <c r="I574" s="33"/>
      <c r="J574" s="33"/>
      <c r="K574" s="33"/>
      <c r="L574" s="34"/>
      <c r="M574" s="202"/>
      <c r="N574" s="203"/>
      <c r="O574" s="59"/>
      <c r="P574" s="59"/>
      <c r="Q574" s="59"/>
      <c r="R574" s="59"/>
      <c r="S574" s="59"/>
      <c r="T574" s="60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U574" s="18" t="s">
        <v>86</v>
      </c>
    </row>
    <row r="575" spans="1:47" s="2" customFormat="1" ht="12">
      <c r="A575" s="33"/>
      <c r="B575" s="34"/>
      <c r="C575" s="33"/>
      <c r="D575" s="179" t="s">
        <v>782</v>
      </c>
      <c r="E575" s="33"/>
      <c r="F575" s="220" t="s">
        <v>841</v>
      </c>
      <c r="G575" s="33"/>
      <c r="H575" s="33"/>
      <c r="I575" s="33"/>
      <c r="J575" s="33"/>
      <c r="K575" s="33"/>
      <c r="L575" s="34"/>
      <c r="M575" s="202"/>
      <c r="N575" s="203"/>
      <c r="O575" s="59"/>
      <c r="P575" s="59"/>
      <c r="Q575" s="59"/>
      <c r="R575" s="59"/>
      <c r="S575" s="59"/>
      <c r="T575" s="60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U575" s="18" t="s">
        <v>86</v>
      </c>
    </row>
    <row r="576" spans="1:47" s="2" customFormat="1" ht="12">
      <c r="A576" s="33"/>
      <c r="B576" s="34"/>
      <c r="C576" s="33"/>
      <c r="D576" s="179" t="s">
        <v>782</v>
      </c>
      <c r="E576" s="33"/>
      <c r="F576" s="221" t="s">
        <v>749</v>
      </c>
      <c r="G576" s="33"/>
      <c r="H576" s="222">
        <v>0</v>
      </c>
      <c r="I576" s="33"/>
      <c r="J576" s="33"/>
      <c r="K576" s="33"/>
      <c r="L576" s="34"/>
      <c r="M576" s="202"/>
      <c r="N576" s="203"/>
      <c r="O576" s="59"/>
      <c r="P576" s="59"/>
      <c r="Q576" s="59"/>
      <c r="R576" s="59"/>
      <c r="S576" s="59"/>
      <c r="T576" s="60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U576" s="18" t="s">
        <v>86</v>
      </c>
    </row>
    <row r="577" spans="1:47" s="2" customFormat="1" ht="12">
      <c r="A577" s="33"/>
      <c r="B577" s="34"/>
      <c r="C577" s="33"/>
      <c r="D577" s="179" t="s">
        <v>782</v>
      </c>
      <c r="E577" s="33"/>
      <c r="F577" s="221" t="s">
        <v>750</v>
      </c>
      <c r="G577" s="33"/>
      <c r="H577" s="222">
        <v>0</v>
      </c>
      <c r="I577" s="33"/>
      <c r="J577" s="33"/>
      <c r="K577" s="33"/>
      <c r="L577" s="34"/>
      <c r="M577" s="202"/>
      <c r="N577" s="203"/>
      <c r="O577" s="59"/>
      <c r="P577" s="59"/>
      <c r="Q577" s="59"/>
      <c r="R577" s="59"/>
      <c r="S577" s="59"/>
      <c r="T577" s="60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U577" s="18" t="s">
        <v>86</v>
      </c>
    </row>
    <row r="578" spans="1:47" s="2" customFormat="1" ht="12">
      <c r="A578" s="33"/>
      <c r="B578" s="34"/>
      <c r="C578" s="33"/>
      <c r="D578" s="179" t="s">
        <v>782</v>
      </c>
      <c r="E578" s="33"/>
      <c r="F578" s="221" t="s">
        <v>751</v>
      </c>
      <c r="G578" s="33"/>
      <c r="H578" s="222">
        <v>142</v>
      </c>
      <c r="I578" s="33"/>
      <c r="J578" s="33"/>
      <c r="K578" s="33"/>
      <c r="L578" s="34"/>
      <c r="M578" s="202"/>
      <c r="N578" s="203"/>
      <c r="O578" s="59"/>
      <c r="P578" s="59"/>
      <c r="Q578" s="59"/>
      <c r="R578" s="59"/>
      <c r="S578" s="59"/>
      <c r="T578" s="60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U578" s="18" t="s">
        <v>86</v>
      </c>
    </row>
    <row r="579" spans="1:47" s="2" customFormat="1" ht="12">
      <c r="A579" s="33"/>
      <c r="B579" s="34"/>
      <c r="C579" s="33"/>
      <c r="D579" s="179" t="s">
        <v>782</v>
      </c>
      <c r="E579" s="33"/>
      <c r="F579" s="220" t="s">
        <v>1007</v>
      </c>
      <c r="G579" s="33"/>
      <c r="H579" s="33"/>
      <c r="I579" s="33"/>
      <c r="J579" s="33"/>
      <c r="K579" s="33"/>
      <c r="L579" s="34"/>
      <c r="M579" s="202"/>
      <c r="N579" s="203"/>
      <c r="O579" s="59"/>
      <c r="P579" s="59"/>
      <c r="Q579" s="59"/>
      <c r="R579" s="59"/>
      <c r="S579" s="59"/>
      <c r="T579" s="60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U579" s="18" t="s">
        <v>86</v>
      </c>
    </row>
    <row r="580" spans="1:47" s="2" customFormat="1" ht="12">
      <c r="A580" s="33"/>
      <c r="B580" s="34"/>
      <c r="C580" s="33"/>
      <c r="D580" s="179" t="s">
        <v>782</v>
      </c>
      <c r="E580" s="33"/>
      <c r="F580" s="221" t="s">
        <v>939</v>
      </c>
      <c r="G580" s="33"/>
      <c r="H580" s="222">
        <v>46.5</v>
      </c>
      <c r="I580" s="33"/>
      <c r="J580" s="33"/>
      <c r="K580" s="33"/>
      <c r="L580" s="34"/>
      <c r="M580" s="202"/>
      <c r="N580" s="203"/>
      <c r="O580" s="59"/>
      <c r="P580" s="59"/>
      <c r="Q580" s="59"/>
      <c r="R580" s="59"/>
      <c r="S580" s="59"/>
      <c r="T580" s="60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U580" s="18" t="s">
        <v>86</v>
      </c>
    </row>
    <row r="581" spans="1:47" s="2" customFormat="1" ht="12">
      <c r="A581" s="33"/>
      <c r="B581" s="34"/>
      <c r="C581" s="33"/>
      <c r="D581" s="179" t="s">
        <v>782</v>
      </c>
      <c r="E581" s="33"/>
      <c r="F581" s="220" t="s">
        <v>948</v>
      </c>
      <c r="G581" s="33"/>
      <c r="H581" s="33"/>
      <c r="I581" s="33"/>
      <c r="J581" s="33"/>
      <c r="K581" s="33"/>
      <c r="L581" s="34"/>
      <c r="M581" s="202"/>
      <c r="N581" s="203"/>
      <c r="O581" s="59"/>
      <c r="P581" s="59"/>
      <c r="Q581" s="59"/>
      <c r="R581" s="59"/>
      <c r="S581" s="59"/>
      <c r="T581" s="60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U581" s="18" t="s">
        <v>86</v>
      </c>
    </row>
    <row r="582" spans="1:47" s="2" customFormat="1" ht="12">
      <c r="A582" s="33"/>
      <c r="B582" s="34"/>
      <c r="C582" s="33"/>
      <c r="D582" s="179" t="s">
        <v>782</v>
      </c>
      <c r="E582" s="33"/>
      <c r="F582" s="221" t="s">
        <v>749</v>
      </c>
      <c r="G582" s="33"/>
      <c r="H582" s="222">
        <v>0</v>
      </c>
      <c r="I582" s="33"/>
      <c r="J582" s="33"/>
      <c r="K582" s="33"/>
      <c r="L582" s="34"/>
      <c r="M582" s="202"/>
      <c r="N582" s="203"/>
      <c r="O582" s="59"/>
      <c r="P582" s="59"/>
      <c r="Q582" s="59"/>
      <c r="R582" s="59"/>
      <c r="S582" s="59"/>
      <c r="T582" s="60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U582" s="18" t="s">
        <v>86</v>
      </c>
    </row>
    <row r="583" spans="1:47" s="2" customFormat="1" ht="12">
      <c r="A583" s="33"/>
      <c r="B583" s="34"/>
      <c r="C583" s="33"/>
      <c r="D583" s="179" t="s">
        <v>782</v>
      </c>
      <c r="E583" s="33"/>
      <c r="F583" s="221" t="s">
        <v>938</v>
      </c>
      <c r="G583" s="33"/>
      <c r="H583" s="222">
        <v>246.93</v>
      </c>
      <c r="I583" s="33"/>
      <c r="J583" s="33"/>
      <c r="K583" s="33"/>
      <c r="L583" s="34"/>
      <c r="M583" s="202"/>
      <c r="N583" s="203"/>
      <c r="O583" s="59"/>
      <c r="P583" s="59"/>
      <c r="Q583" s="59"/>
      <c r="R583" s="59"/>
      <c r="S583" s="59"/>
      <c r="T583" s="60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U583" s="18" t="s">
        <v>86</v>
      </c>
    </row>
    <row r="584" spans="1:65" s="2" customFormat="1" ht="21.75" customHeight="1">
      <c r="A584" s="33"/>
      <c r="B584" s="149"/>
      <c r="C584" s="150" t="s">
        <v>317</v>
      </c>
      <c r="D584" s="150" t="s">
        <v>160</v>
      </c>
      <c r="E584" s="151" t="s">
        <v>1008</v>
      </c>
      <c r="F584" s="152" t="s">
        <v>1009</v>
      </c>
      <c r="G584" s="153" t="s">
        <v>730</v>
      </c>
      <c r="H584" s="154">
        <v>47.38</v>
      </c>
      <c r="I584" s="155"/>
      <c r="J584" s="156">
        <f>ROUND(I584*H584,2)</f>
        <v>0</v>
      </c>
      <c r="K584" s="152" t="s">
        <v>636</v>
      </c>
      <c r="L584" s="34"/>
      <c r="M584" s="157" t="s">
        <v>1</v>
      </c>
      <c r="N584" s="158" t="s">
        <v>43</v>
      </c>
      <c r="O584" s="59"/>
      <c r="P584" s="159">
        <f>O584*H584</f>
        <v>0</v>
      </c>
      <c r="Q584" s="159">
        <v>0</v>
      </c>
      <c r="R584" s="159">
        <f>Q584*H584</f>
        <v>0</v>
      </c>
      <c r="S584" s="159">
        <v>0</v>
      </c>
      <c r="T584" s="160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1" t="s">
        <v>164</v>
      </c>
      <c r="AT584" s="161" t="s">
        <v>160</v>
      </c>
      <c r="AU584" s="161" t="s">
        <v>86</v>
      </c>
      <c r="AY584" s="18" t="s">
        <v>157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8" t="s">
        <v>33</v>
      </c>
      <c r="BK584" s="162">
        <f>ROUND(I584*H584,2)</f>
        <v>0</v>
      </c>
      <c r="BL584" s="18" t="s">
        <v>164</v>
      </c>
      <c r="BM584" s="161" t="s">
        <v>1010</v>
      </c>
    </row>
    <row r="585" spans="1:47" s="2" customFormat="1" ht="12">
      <c r="A585" s="33"/>
      <c r="B585" s="34"/>
      <c r="C585" s="33"/>
      <c r="D585" s="199" t="s">
        <v>638</v>
      </c>
      <c r="E585" s="33"/>
      <c r="F585" s="200" t="s">
        <v>1011</v>
      </c>
      <c r="G585" s="33"/>
      <c r="H585" s="33"/>
      <c r="I585" s="201"/>
      <c r="J585" s="33"/>
      <c r="K585" s="33"/>
      <c r="L585" s="34"/>
      <c r="M585" s="202"/>
      <c r="N585" s="203"/>
      <c r="O585" s="59"/>
      <c r="P585" s="59"/>
      <c r="Q585" s="59"/>
      <c r="R585" s="59"/>
      <c r="S585" s="59"/>
      <c r="T585" s="60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T585" s="18" t="s">
        <v>638</v>
      </c>
      <c r="AU585" s="18" t="s">
        <v>86</v>
      </c>
    </row>
    <row r="586" spans="2:51" s="14" customFormat="1" ht="12">
      <c r="B586" s="186"/>
      <c r="D586" s="179" t="s">
        <v>245</v>
      </c>
      <c r="E586" s="187" t="s">
        <v>1</v>
      </c>
      <c r="F586" s="188" t="s">
        <v>1012</v>
      </c>
      <c r="H586" s="189">
        <v>19.8</v>
      </c>
      <c r="I586" s="190"/>
      <c r="L586" s="186"/>
      <c r="M586" s="191"/>
      <c r="N586" s="192"/>
      <c r="O586" s="192"/>
      <c r="P586" s="192"/>
      <c r="Q586" s="192"/>
      <c r="R586" s="192"/>
      <c r="S586" s="192"/>
      <c r="T586" s="193"/>
      <c r="AT586" s="187" t="s">
        <v>245</v>
      </c>
      <c r="AU586" s="187" t="s">
        <v>86</v>
      </c>
      <c r="AV586" s="14" t="s">
        <v>86</v>
      </c>
      <c r="AW586" s="14" t="s">
        <v>31</v>
      </c>
      <c r="AX586" s="14" t="s">
        <v>78</v>
      </c>
      <c r="AY586" s="187" t="s">
        <v>157</v>
      </c>
    </row>
    <row r="587" spans="2:51" s="14" customFormat="1" ht="12">
      <c r="B587" s="186"/>
      <c r="D587" s="179" t="s">
        <v>245</v>
      </c>
      <c r="E587" s="187" t="s">
        <v>1</v>
      </c>
      <c r="F587" s="188" t="s">
        <v>1013</v>
      </c>
      <c r="H587" s="189">
        <v>32.4</v>
      </c>
      <c r="I587" s="190"/>
      <c r="L587" s="186"/>
      <c r="M587" s="191"/>
      <c r="N587" s="192"/>
      <c r="O587" s="192"/>
      <c r="P587" s="192"/>
      <c r="Q587" s="192"/>
      <c r="R587" s="192"/>
      <c r="S587" s="192"/>
      <c r="T587" s="193"/>
      <c r="AT587" s="187" t="s">
        <v>245</v>
      </c>
      <c r="AU587" s="187" t="s">
        <v>86</v>
      </c>
      <c r="AV587" s="14" t="s">
        <v>86</v>
      </c>
      <c r="AW587" s="14" t="s">
        <v>31</v>
      </c>
      <c r="AX587" s="14" t="s">
        <v>78</v>
      </c>
      <c r="AY587" s="187" t="s">
        <v>157</v>
      </c>
    </row>
    <row r="588" spans="2:51" s="16" customFormat="1" ht="12">
      <c r="B588" s="212"/>
      <c r="D588" s="179" t="s">
        <v>245</v>
      </c>
      <c r="E588" s="213" t="s">
        <v>610</v>
      </c>
      <c r="F588" s="214" t="s">
        <v>776</v>
      </c>
      <c r="H588" s="215">
        <v>52.2</v>
      </c>
      <c r="I588" s="216"/>
      <c r="L588" s="212"/>
      <c r="M588" s="217"/>
      <c r="N588" s="218"/>
      <c r="O588" s="218"/>
      <c r="P588" s="218"/>
      <c r="Q588" s="218"/>
      <c r="R588" s="218"/>
      <c r="S588" s="218"/>
      <c r="T588" s="219"/>
      <c r="AT588" s="213" t="s">
        <v>245</v>
      </c>
      <c r="AU588" s="213" t="s">
        <v>86</v>
      </c>
      <c r="AV588" s="16" t="s">
        <v>113</v>
      </c>
      <c r="AW588" s="16" t="s">
        <v>31</v>
      </c>
      <c r="AX588" s="16" t="s">
        <v>78</v>
      </c>
      <c r="AY588" s="213" t="s">
        <v>157</v>
      </c>
    </row>
    <row r="589" spans="2:51" s="13" customFormat="1" ht="12">
      <c r="B589" s="178"/>
      <c r="D589" s="179" t="s">
        <v>245</v>
      </c>
      <c r="E589" s="180" t="s">
        <v>1</v>
      </c>
      <c r="F589" s="181" t="s">
        <v>1014</v>
      </c>
      <c r="H589" s="180" t="s">
        <v>1</v>
      </c>
      <c r="I589" s="182"/>
      <c r="L589" s="178"/>
      <c r="M589" s="183"/>
      <c r="N589" s="184"/>
      <c r="O589" s="184"/>
      <c r="P589" s="184"/>
      <c r="Q589" s="184"/>
      <c r="R589" s="184"/>
      <c r="S589" s="184"/>
      <c r="T589" s="185"/>
      <c r="AT589" s="180" t="s">
        <v>245</v>
      </c>
      <c r="AU589" s="180" t="s">
        <v>86</v>
      </c>
      <c r="AV589" s="13" t="s">
        <v>33</v>
      </c>
      <c r="AW589" s="13" t="s">
        <v>31</v>
      </c>
      <c r="AX589" s="13" t="s">
        <v>78</v>
      </c>
      <c r="AY589" s="180" t="s">
        <v>157</v>
      </c>
    </row>
    <row r="590" spans="2:51" s="14" customFormat="1" ht="12">
      <c r="B590" s="186"/>
      <c r="D590" s="179" t="s">
        <v>245</v>
      </c>
      <c r="E590" s="187" t="s">
        <v>1</v>
      </c>
      <c r="F590" s="188" t="s">
        <v>1015</v>
      </c>
      <c r="H590" s="189">
        <v>-2.525</v>
      </c>
      <c r="I590" s="190"/>
      <c r="L590" s="186"/>
      <c r="M590" s="191"/>
      <c r="N590" s="192"/>
      <c r="O590" s="192"/>
      <c r="P590" s="192"/>
      <c r="Q590" s="192"/>
      <c r="R590" s="192"/>
      <c r="S590" s="192"/>
      <c r="T590" s="193"/>
      <c r="AT590" s="187" t="s">
        <v>245</v>
      </c>
      <c r="AU590" s="187" t="s">
        <v>86</v>
      </c>
      <c r="AV590" s="14" t="s">
        <v>86</v>
      </c>
      <c r="AW590" s="14" t="s">
        <v>31</v>
      </c>
      <c r="AX590" s="14" t="s">
        <v>78</v>
      </c>
      <c r="AY590" s="187" t="s">
        <v>157</v>
      </c>
    </row>
    <row r="591" spans="2:51" s="14" customFormat="1" ht="12">
      <c r="B591" s="186"/>
      <c r="D591" s="179" t="s">
        <v>245</v>
      </c>
      <c r="E591" s="187" t="s">
        <v>1</v>
      </c>
      <c r="F591" s="188" t="s">
        <v>1016</v>
      </c>
      <c r="H591" s="189">
        <v>-2.295</v>
      </c>
      <c r="I591" s="190"/>
      <c r="L591" s="186"/>
      <c r="M591" s="191"/>
      <c r="N591" s="192"/>
      <c r="O591" s="192"/>
      <c r="P591" s="192"/>
      <c r="Q591" s="192"/>
      <c r="R591" s="192"/>
      <c r="S591" s="192"/>
      <c r="T591" s="193"/>
      <c r="AT591" s="187" t="s">
        <v>245</v>
      </c>
      <c r="AU591" s="187" t="s">
        <v>86</v>
      </c>
      <c r="AV591" s="14" t="s">
        <v>86</v>
      </c>
      <c r="AW591" s="14" t="s">
        <v>31</v>
      </c>
      <c r="AX591" s="14" t="s">
        <v>78</v>
      </c>
      <c r="AY591" s="187" t="s">
        <v>157</v>
      </c>
    </row>
    <row r="592" spans="2:51" s="15" customFormat="1" ht="12">
      <c r="B592" s="204"/>
      <c r="D592" s="179" t="s">
        <v>245</v>
      </c>
      <c r="E592" s="205" t="s">
        <v>608</v>
      </c>
      <c r="F592" s="206" t="s">
        <v>645</v>
      </c>
      <c r="H592" s="207">
        <v>47.38</v>
      </c>
      <c r="I592" s="208"/>
      <c r="L592" s="204"/>
      <c r="M592" s="209"/>
      <c r="N592" s="210"/>
      <c r="O592" s="210"/>
      <c r="P592" s="210"/>
      <c r="Q592" s="210"/>
      <c r="R592" s="210"/>
      <c r="S592" s="210"/>
      <c r="T592" s="211"/>
      <c r="AT592" s="205" t="s">
        <v>245</v>
      </c>
      <c r="AU592" s="205" t="s">
        <v>86</v>
      </c>
      <c r="AV592" s="15" t="s">
        <v>164</v>
      </c>
      <c r="AW592" s="15" t="s">
        <v>31</v>
      </c>
      <c r="AX592" s="15" t="s">
        <v>33</v>
      </c>
      <c r="AY592" s="205" t="s">
        <v>157</v>
      </c>
    </row>
    <row r="593" spans="1:47" s="2" customFormat="1" ht="12">
      <c r="A593" s="33"/>
      <c r="B593" s="34"/>
      <c r="C593" s="33"/>
      <c r="D593" s="179" t="s">
        <v>782</v>
      </c>
      <c r="E593" s="33"/>
      <c r="F593" s="220" t="s">
        <v>1017</v>
      </c>
      <c r="G593" s="33"/>
      <c r="H593" s="33"/>
      <c r="I593" s="33"/>
      <c r="J593" s="33"/>
      <c r="K593" s="33"/>
      <c r="L593" s="34"/>
      <c r="M593" s="202"/>
      <c r="N593" s="203"/>
      <c r="O593" s="59"/>
      <c r="P593" s="59"/>
      <c r="Q593" s="59"/>
      <c r="R593" s="59"/>
      <c r="S593" s="59"/>
      <c r="T593" s="60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U593" s="18" t="s">
        <v>86</v>
      </c>
    </row>
    <row r="594" spans="1:47" s="2" customFormat="1" ht="12">
      <c r="A594" s="33"/>
      <c r="B594" s="34"/>
      <c r="C594" s="33"/>
      <c r="D594" s="179" t="s">
        <v>782</v>
      </c>
      <c r="E594" s="33"/>
      <c r="F594" s="221" t="s">
        <v>1018</v>
      </c>
      <c r="G594" s="33"/>
      <c r="H594" s="222">
        <v>2.525</v>
      </c>
      <c r="I594" s="33"/>
      <c r="J594" s="33"/>
      <c r="K594" s="33"/>
      <c r="L594" s="34"/>
      <c r="M594" s="202"/>
      <c r="N594" s="203"/>
      <c r="O594" s="59"/>
      <c r="P594" s="59"/>
      <c r="Q594" s="59"/>
      <c r="R594" s="59"/>
      <c r="S594" s="59"/>
      <c r="T594" s="60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U594" s="18" t="s">
        <v>86</v>
      </c>
    </row>
    <row r="595" spans="1:47" s="2" customFormat="1" ht="12">
      <c r="A595" s="33"/>
      <c r="B595" s="34"/>
      <c r="C595" s="33"/>
      <c r="D595" s="179" t="s">
        <v>782</v>
      </c>
      <c r="E595" s="33"/>
      <c r="F595" s="221" t="s">
        <v>645</v>
      </c>
      <c r="G595" s="33"/>
      <c r="H595" s="222">
        <v>2.525</v>
      </c>
      <c r="I595" s="33"/>
      <c r="J595" s="33"/>
      <c r="K595" s="33"/>
      <c r="L595" s="34"/>
      <c r="M595" s="202"/>
      <c r="N595" s="203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U595" s="18" t="s">
        <v>86</v>
      </c>
    </row>
    <row r="596" spans="1:47" s="2" customFormat="1" ht="12">
      <c r="A596" s="33"/>
      <c r="B596" s="34"/>
      <c r="C596" s="33"/>
      <c r="D596" s="179" t="s">
        <v>782</v>
      </c>
      <c r="E596" s="33"/>
      <c r="F596" s="220" t="s">
        <v>1019</v>
      </c>
      <c r="G596" s="33"/>
      <c r="H596" s="33"/>
      <c r="I596" s="33"/>
      <c r="J596" s="33"/>
      <c r="K596" s="33"/>
      <c r="L596" s="34"/>
      <c r="M596" s="202"/>
      <c r="N596" s="203"/>
      <c r="O596" s="59"/>
      <c r="P596" s="59"/>
      <c r="Q596" s="59"/>
      <c r="R596" s="59"/>
      <c r="S596" s="59"/>
      <c r="T596" s="60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U596" s="18" t="s">
        <v>86</v>
      </c>
    </row>
    <row r="597" spans="1:47" s="2" customFormat="1" ht="12">
      <c r="A597" s="33"/>
      <c r="B597" s="34"/>
      <c r="C597" s="33"/>
      <c r="D597" s="179" t="s">
        <v>782</v>
      </c>
      <c r="E597" s="33"/>
      <c r="F597" s="221" t="s">
        <v>1020</v>
      </c>
      <c r="G597" s="33"/>
      <c r="H597" s="222">
        <v>9</v>
      </c>
      <c r="I597" s="33"/>
      <c r="J597" s="33"/>
      <c r="K597" s="33"/>
      <c r="L597" s="34"/>
      <c r="M597" s="202"/>
      <c r="N597" s="203"/>
      <c r="O597" s="59"/>
      <c r="P597" s="59"/>
      <c r="Q597" s="59"/>
      <c r="R597" s="59"/>
      <c r="S597" s="59"/>
      <c r="T597" s="60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U597" s="18" t="s">
        <v>86</v>
      </c>
    </row>
    <row r="598" spans="1:47" s="2" customFormat="1" ht="12">
      <c r="A598" s="33"/>
      <c r="B598" s="34"/>
      <c r="C598" s="33"/>
      <c r="D598" s="179" t="s">
        <v>782</v>
      </c>
      <c r="E598" s="33"/>
      <c r="F598" s="221" t="s">
        <v>645</v>
      </c>
      <c r="G598" s="33"/>
      <c r="H598" s="222">
        <v>9</v>
      </c>
      <c r="I598" s="33"/>
      <c r="J598" s="33"/>
      <c r="K598" s="33"/>
      <c r="L598" s="34"/>
      <c r="M598" s="202"/>
      <c r="N598" s="203"/>
      <c r="O598" s="59"/>
      <c r="P598" s="59"/>
      <c r="Q598" s="59"/>
      <c r="R598" s="59"/>
      <c r="S598" s="59"/>
      <c r="T598" s="60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U598" s="18" t="s">
        <v>86</v>
      </c>
    </row>
    <row r="599" spans="1:65" s="2" customFormat="1" ht="16.5" customHeight="1">
      <c r="A599" s="33"/>
      <c r="B599" s="149"/>
      <c r="C599" s="150" t="s">
        <v>1021</v>
      </c>
      <c r="D599" s="150" t="s">
        <v>160</v>
      </c>
      <c r="E599" s="151" t="s">
        <v>1022</v>
      </c>
      <c r="F599" s="152" t="s">
        <v>1023</v>
      </c>
      <c r="G599" s="153" t="s">
        <v>284</v>
      </c>
      <c r="H599" s="154">
        <v>100.8</v>
      </c>
      <c r="I599" s="155"/>
      <c r="J599" s="156">
        <f>ROUND(I599*H599,2)</f>
        <v>0</v>
      </c>
      <c r="K599" s="152" t="s">
        <v>636</v>
      </c>
      <c r="L599" s="34"/>
      <c r="M599" s="157" t="s">
        <v>1</v>
      </c>
      <c r="N599" s="158" t="s">
        <v>43</v>
      </c>
      <c r="O599" s="59"/>
      <c r="P599" s="159">
        <f>O599*H599</f>
        <v>0</v>
      </c>
      <c r="Q599" s="159">
        <v>0.00085</v>
      </c>
      <c r="R599" s="159">
        <f>Q599*H599</f>
        <v>0.08567999999999999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164</v>
      </c>
      <c r="AT599" s="161" t="s">
        <v>160</v>
      </c>
      <c r="AU599" s="161" t="s">
        <v>86</v>
      </c>
      <c r="AY599" s="18" t="s">
        <v>157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33</v>
      </c>
      <c r="BK599" s="162">
        <f>ROUND(I599*H599,2)</f>
        <v>0</v>
      </c>
      <c r="BL599" s="18" t="s">
        <v>164</v>
      </c>
      <c r="BM599" s="161" t="s">
        <v>1024</v>
      </c>
    </row>
    <row r="600" spans="1:47" s="2" customFormat="1" ht="12">
      <c r="A600" s="33"/>
      <c r="B600" s="34"/>
      <c r="C600" s="33"/>
      <c r="D600" s="199" t="s">
        <v>638</v>
      </c>
      <c r="E600" s="33"/>
      <c r="F600" s="200" t="s">
        <v>1025</v>
      </c>
      <c r="G600" s="33"/>
      <c r="H600" s="33"/>
      <c r="I600" s="201"/>
      <c r="J600" s="33"/>
      <c r="K600" s="33"/>
      <c r="L600" s="34"/>
      <c r="M600" s="202"/>
      <c r="N600" s="203"/>
      <c r="O600" s="59"/>
      <c r="P600" s="59"/>
      <c r="Q600" s="59"/>
      <c r="R600" s="59"/>
      <c r="S600" s="59"/>
      <c r="T600" s="60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T600" s="18" t="s">
        <v>638</v>
      </c>
      <c r="AU600" s="18" t="s">
        <v>86</v>
      </c>
    </row>
    <row r="601" spans="2:51" s="14" customFormat="1" ht="12">
      <c r="B601" s="186"/>
      <c r="D601" s="179" t="s">
        <v>245</v>
      </c>
      <c r="E601" s="187" t="s">
        <v>1</v>
      </c>
      <c r="F601" s="188" t="s">
        <v>1026</v>
      </c>
      <c r="H601" s="189">
        <v>36</v>
      </c>
      <c r="I601" s="190"/>
      <c r="L601" s="186"/>
      <c r="M601" s="191"/>
      <c r="N601" s="192"/>
      <c r="O601" s="192"/>
      <c r="P601" s="192"/>
      <c r="Q601" s="192"/>
      <c r="R601" s="192"/>
      <c r="S601" s="192"/>
      <c r="T601" s="193"/>
      <c r="AT601" s="187" t="s">
        <v>245</v>
      </c>
      <c r="AU601" s="187" t="s">
        <v>86</v>
      </c>
      <c r="AV601" s="14" t="s">
        <v>86</v>
      </c>
      <c r="AW601" s="14" t="s">
        <v>31</v>
      </c>
      <c r="AX601" s="14" t="s">
        <v>78</v>
      </c>
      <c r="AY601" s="187" t="s">
        <v>157</v>
      </c>
    </row>
    <row r="602" spans="2:51" s="14" customFormat="1" ht="12">
      <c r="B602" s="186"/>
      <c r="D602" s="179" t="s">
        <v>245</v>
      </c>
      <c r="E602" s="187" t="s">
        <v>1</v>
      </c>
      <c r="F602" s="188" t="s">
        <v>1027</v>
      </c>
      <c r="H602" s="189">
        <v>64.8</v>
      </c>
      <c r="I602" s="190"/>
      <c r="L602" s="186"/>
      <c r="M602" s="191"/>
      <c r="N602" s="192"/>
      <c r="O602" s="192"/>
      <c r="P602" s="192"/>
      <c r="Q602" s="192"/>
      <c r="R602" s="192"/>
      <c r="S602" s="192"/>
      <c r="T602" s="193"/>
      <c r="AT602" s="187" t="s">
        <v>245</v>
      </c>
      <c r="AU602" s="187" t="s">
        <v>86</v>
      </c>
      <c r="AV602" s="14" t="s">
        <v>86</v>
      </c>
      <c r="AW602" s="14" t="s">
        <v>31</v>
      </c>
      <c r="AX602" s="14" t="s">
        <v>78</v>
      </c>
      <c r="AY602" s="187" t="s">
        <v>157</v>
      </c>
    </row>
    <row r="603" spans="2:51" s="15" customFormat="1" ht="12">
      <c r="B603" s="204"/>
      <c r="D603" s="179" t="s">
        <v>245</v>
      </c>
      <c r="E603" s="205" t="s">
        <v>1</v>
      </c>
      <c r="F603" s="206" t="s">
        <v>645</v>
      </c>
      <c r="H603" s="207">
        <v>100.8</v>
      </c>
      <c r="I603" s="208"/>
      <c r="L603" s="204"/>
      <c r="M603" s="209"/>
      <c r="N603" s="210"/>
      <c r="O603" s="210"/>
      <c r="P603" s="210"/>
      <c r="Q603" s="210"/>
      <c r="R603" s="210"/>
      <c r="S603" s="210"/>
      <c r="T603" s="211"/>
      <c r="AT603" s="205" t="s">
        <v>245</v>
      </c>
      <c r="AU603" s="205" t="s">
        <v>86</v>
      </c>
      <c r="AV603" s="15" t="s">
        <v>164</v>
      </c>
      <c r="AW603" s="15" t="s">
        <v>31</v>
      </c>
      <c r="AX603" s="15" t="s">
        <v>33</v>
      </c>
      <c r="AY603" s="205" t="s">
        <v>157</v>
      </c>
    </row>
    <row r="604" spans="1:65" s="2" customFormat="1" ht="16.5" customHeight="1">
      <c r="A604" s="33"/>
      <c r="B604" s="149"/>
      <c r="C604" s="150" t="s">
        <v>320</v>
      </c>
      <c r="D604" s="150" t="s">
        <v>160</v>
      </c>
      <c r="E604" s="151" t="s">
        <v>1028</v>
      </c>
      <c r="F604" s="152" t="s">
        <v>1029</v>
      </c>
      <c r="G604" s="153" t="s">
        <v>284</v>
      </c>
      <c r="H604" s="154">
        <v>100.8</v>
      </c>
      <c r="I604" s="155"/>
      <c r="J604" s="156">
        <f>ROUND(I604*H604,2)</f>
        <v>0</v>
      </c>
      <c r="K604" s="152" t="s">
        <v>636</v>
      </c>
      <c r="L604" s="34"/>
      <c r="M604" s="157" t="s">
        <v>1</v>
      </c>
      <c r="N604" s="158" t="s">
        <v>43</v>
      </c>
      <c r="O604" s="59"/>
      <c r="P604" s="159">
        <f>O604*H604</f>
        <v>0</v>
      </c>
      <c r="Q604" s="159">
        <v>0</v>
      </c>
      <c r="R604" s="159">
        <f>Q604*H604</f>
        <v>0</v>
      </c>
      <c r="S604" s="159">
        <v>0</v>
      </c>
      <c r="T604" s="160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1" t="s">
        <v>164</v>
      </c>
      <c r="AT604" s="161" t="s">
        <v>160</v>
      </c>
      <c r="AU604" s="161" t="s">
        <v>86</v>
      </c>
      <c r="AY604" s="18" t="s">
        <v>157</v>
      </c>
      <c r="BE604" s="162">
        <f>IF(N604="základní",J604,0)</f>
        <v>0</v>
      </c>
      <c r="BF604" s="162">
        <f>IF(N604="snížená",J604,0)</f>
        <v>0</v>
      </c>
      <c r="BG604" s="162">
        <f>IF(N604="zákl. přenesená",J604,0)</f>
        <v>0</v>
      </c>
      <c r="BH604" s="162">
        <f>IF(N604="sníž. přenesená",J604,0)</f>
        <v>0</v>
      </c>
      <c r="BI604" s="162">
        <f>IF(N604="nulová",J604,0)</f>
        <v>0</v>
      </c>
      <c r="BJ604" s="18" t="s">
        <v>33</v>
      </c>
      <c r="BK604" s="162">
        <f>ROUND(I604*H604,2)</f>
        <v>0</v>
      </c>
      <c r="BL604" s="18" t="s">
        <v>164</v>
      </c>
      <c r="BM604" s="161" t="s">
        <v>1030</v>
      </c>
    </row>
    <row r="605" spans="1:47" s="2" customFormat="1" ht="12">
      <c r="A605" s="33"/>
      <c r="B605" s="34"/>
      <c r="C605" s="33"/>
      <c r="D605" s="199" t="s">
        <v>638</v>
      </c>
      <c r="E605" s="33"/>
      <c r="F605" s="200" t="s">
        <v>1031</v>
      </c>
      <c r="G605" s="33"/>
      <c r="H605" s="33"/>
      <c r="I605" s="201"/>
      <c r="J605" s="33"/>
      <c r="K605" s="33"/>
      <c r="L605" s="34"/>
      <c r="M605" s="202"/>
      <c r="N605" s="203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638</v>
      </c>
      <c r="AU605" s="18" t="s">
        <v>86</v>
      </c>
    </row>
    <row r="606" spans="1:65" s="2" customFormat="1" ht="21.75" customHeight="1">
      <c r="A606" s="33"/>
      <c r="B606" s="149"/>
      <c r="C606" s="150" t="s">
        <v>1032</v>
      </c>
      <c r="D606" s="150" t="s">
        <v>160</v>
      </c>
      <c r="E606" s="151" t="s">
        <v>1033</v>
      </c>
      <c r="F606" s="152" t="s">
        <v>1034</v>
      </c>
      <c r="G606" s="153" t="s">
        <v>730</v>
      </c>
      <c r="H606" s="154">
        <v>176.265</v>
      </c>
      <c r="I606" s="155"/>
      <c r="J606" s="156">
        <f>ROUND(I606*H606,2)</f>
        <v>0</v>
      </c>
      <c r="K606" s="152" t="s">
        <v>636</v>
      </c>
      <c r="L606" s="34"/>
      <c r="M606" s="157" t="s">
        <v>1</v>
      </c>
      <c r="N606" s="158" t="s">
        <v>43</v>
      </c>
      <c r="O606" s="59"/>
      <c r="P606" s="159">
        <f>O606*H606</f>
        <v>0</v>
      </c>
      <c r="Q606" s="159">
        <v>0</v>
      </c>
      <c r="R606" s="159">
        <f>Q606*H606</f>
        <v>0</v>
      </c>
      <c r="S606" s="159">
        <v>0</v>
      </c>
      <c r="T606" s="160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1" t="s">
        <v>164</v>
      </c>
      <c r="AT606" s="161" t="s">
        <v>160</v>
      </c>
      <c r="AU606" s="161" t="s">
        <v>86</v>
      </c>
      <c r="AY606" s="18" t="s">
        <v>157</v>
      </c>
      <c r="BE606" s="162">
        <f>IF(N606="základní",J606,0)</f>
        <v>0</v>
      </c>
      <c r="BF606" s="162">
        <f>IF(N606="snížená",J606,0)</f>
        <v>0</v>
      </c>
      <c r="BG606" s="162">
        <f>IF(N606="zákl. přenesená",J606,0)</f>
        <v>0</v>
      </c>
      <c r="BH606" s="162">
        <f>IF(N606="sníž. přenesená",J606,0)</f>
        <v>0</v>
      </c>
      <c r="BI606" s="162">
        <f>IF(N606="nulová",J606,0)</f>
        <v>0</v>
      </c>
      <c r="BJ606" s="18" t="s">
        <v>33</v>
      </c>
      <c r="BK606" s="162">
        <f>ROUND(I606*H606,2)</f>
        <v>0</v>
      </c>
      <c r="BL606" s="18" t="s">
        <v>164</v>
      </c>
      <c r="BM606" s="161" t="s">
        <v>1035</v>
      </c>
    </row>
    <row r="607" spans="1:47" s="2" customFormat="1" ht="12">
      <c r="A607" s="33"/>
      <c r="B607" s="34"/>
      <c r="C607" s="33"/>
      <c r="D607" s="199" t="s">
        <v>638</v>
      </c>
      <c r="E607" s="33"/>
      <c r="F607" s="200" t="s">
        <v>1036</v>
      </c>
      <c r="G607" s="33"/>
      <c r="H607" s="33"/>
      <c r="I607" s="201"/>
      <c r="J607" s="33"/>
      <c r="K607" s="33"/>
      <c r="L607" s="34"/>
      <c r="M607" s="202"/>
      <c r="N607" s="203"/>
      <c r="O607" s="59"/>
      <c r="P607" s="59"/>
      <c r="Q607" s="59"/>
      <c r="R607" s="59"/>
      <c r="S607" s="59"/>
      <c r="T607" s="60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T607" s="18" t="s">
        <v>638</v>
      </c>
      <c r="AU607" s="18" t="s">
        <v>86</v>
      </c>
    </row>
    <row r="608" spans="2:51" s="13" customFormat="1" ht="12">
      <c r="B608" s="178"/>
      <c r="D608" s="179" t="s">
        <v>245</v>
      </c>
      <c r="E608" s="180" t="s">
        <v>1</v>
      </c>
      <c r="F608" s="181" t="s">
        <v>1037</v>
      </c>
      <c r="H608" s="180" t="s">
        <v>1</v>
      </c>
      <c r="I608" s="182"/>
      <c r="L608" s="178"/>
      <c r="M608" s="183"/>
      <c r="N608" s="184"/>
      <c r="O608" s="184"/>
      <c r="P608" s="184"/>
      <c r="Q608" s="184"/>
      <c r="R608" s="184"/>
      <c r="S608" s="184"/>
      <c r="T608" s="185"/>
      <c r="AT608" s="180" t="s">
        <v>245</v>
      </c>
      <c r="AU608" s="180" t="s">
        <v>86</v>
      </c>
      <c r="AV608" s="13" t="s">
        <v>33</v>
      </c>
      <c r="AW608" s="13" t="s">
        <v>31</v>
      </c>
      <c r="AX608" s="13" t="s">
        <v>78</v>
      </c>
      <c r="AY608" s="180" t="s">
        <v>157</v>
      </c>
    </row>
    <row r="609" spans="2:51" s="14" customFormat="1" ht="12">
      <c r="B609" s="186"/>
      <c r="D609" s="179" t="s">
        <v>245</v>
      </c>
      <c r="E609" s="187" t="s">
        <v>1</v>
      </c>
      <c r="F609" s="188" t="s">
        <v>1038</v>
      </c>
      <c r="H609" s="189">
        <v>176.265</v>
      </c>
      <c r="I609" s="190"/>
      <c r="L609" s="186"/>
      <c r="M609" s="191"/>
      <c r="N609" s="192"/>
      <c r="O609" s="192"/>
      <c r="P609" s="192"/>
      <c r="Q609" s="192"/>
      <c r="R609" s="192"/>
      <c r="S609" s="192"/>
      <c r="T609" s="193"/>
      <c r="AT609" s="187" t="s">
        <v>245</v>
      </c>
      <c r="AU609" s="187" t="s">
        <v>86</v>
      </c>
      <c r="AV609" s="14" t="s">
        <v>86</v>
      </c>
      <c r="AW609" s="14" t="s">
        <v>31</v>
      </c>
      <c r="AX609" s="14" t="s">
        <v>78</v>
      </c>
      <c r="AY609" s="187" t="s">
        <v>157</v>
      </c>
    </row>
    <row r="610" spans="2:51" s="15" customFormat="1" ht="12">
      <c r="B610" s="204"/>
      <c r="D610" s="179" t="s">
        <v>245</v>
      </c>
      <c r="E610" s="205" t="s">
        <v>1</v>
      </c>
      <c r="F610" s="206" t="s">
        <v>645</v>
      </c>
      <c r="H610" s="207">
        <v>176.265</v>
      </c>
      <c r="I610" s="208"/>
      <c r="L610" s="204"/>
      <c r="M610" s="209"/>
      <c r="N610" s="210"/>
      <c r="O610" s="210"/>
      <c r="P610" s="210"/>
      <c r="Q610" s="210"/>
      <c r="R610" s="210"/>
      <c r="S610" s="210"/>
      <c r="T610" s="211"/>
      <c r="AT610" s="205" t="s">
        <v>245</v>
      </c>
      <c r="AU610" s="205" t="s">
        <v>86</v>
      </c>
      <c r="AV610" s="15" t="s">
        <v>164</v>
      </c>
      <c r="AW610" s="15" t="s">
        <v>31</v>
      </c>
      <c r="AX610" s="15" t="s">
        <v>33</v>
      </c>
      <c r="AY610" s="205" t="s">
        <v>157</v>
      </c>
    </row>
    <row r="611" spans="1:47" s="2" customFormat="1" ht="12">
      <c r="A611" s="33"/>
      <c r="B611" s="34"/>
      <c r="C611" s="33"/>
      <c r="D611" s="179" t="s">
        <v>782</v>
      </c>
      <c r="E611" s="33"/>
      <c r="F611" s="220" t="s">
        <v>1039</v>
      </c>
      <c r="G611" s="33"/>
      <c r="H611" s="33"/>
      <c r="I611" s="33"/>
      <c r="J611" s="33"/>
      <c r="K611" s="33"/>
      <c r="L611" s="34"/>
      <c r="M611" s="202"/>
      <c r="N611" s="203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U611" s="18" t="s">
        <v>86</v>
      </c>
    </row>
    <row r="612" spans="1:47" s="2" customFormat="1" ht="12">
      <c r="A612" s="33"/>
      <c r="B612" s="34"/>
      <c r="C612" s="33"/>
      <c r="D612" s="179" t="s">
        <v>782</v>
      </c>
      <c r="E612" s="33"/>
      <c r="F612" s="221" t="s">
        <v>992</v>
      </c>
      <c r="G612" s="33"/>
      <c r="H612" s="222">
        <v>0</v>
      </c>
      <c r="I612" s="33"/>
      <c r="J612" s="33"/>
      <c r="K612" s="33"/>
      <c r="L612" s="34"/>
      <c r="M612" s="202"/>
      <c r="N612" s="203"/>
      <c r="O612" s="59"/>
      <c r="P612" s="59"/>
      <c r="Q612" s="59"/>
      <c r="R612" s="59"/>
      <c r="S612" s="59"/>
      <c r="T612" s="60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U612" s="18" t="s">
        <v>86</v>
      </c>
    </row>
    <row r="613" spans="1:47" s="2" customFormat="1" ht="12">
      <c r="A613" s="33"/>
      <c r="B613" s="34"/>
      <c r="C613" s="33"/>
      <c r="D613" s="179" t="s">
        <v>782</v>
      </c>
      <c r="E613" s="33"/>
      <c r="F613" s="221" t="s">
        <v>993</v>
      </c>
      <c r="G613" s="33"/>
      <c r="H613" s="222">
        <v>714.42</v>
      </c>
      <c r="I613" s="33"/>
      <c r="J613" s="33"/>
      <c r="K613" s="33"/>
      <c r="L613" s="34"/>
      <c r="M613" s="202"/>
      <c r="N613" s="203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U613" s="18" t="s">
        <v>86</v>
      </c>
    </row>
    <row r="614" spans="1:47" s="2" customFormat="1" ht="12">
      <c r="A614" s="33"/>
      <c r="B614" s="34"/>
      <c r="C614" s="33"/>
      <c r="D614" s="179" t="s">
        <v>782</v>
      </c>
      <c r="E614" s="33"/>
      <c r="F614" s="221" t="s">
        <v>994</v>
      </c>
      <c r="G614" s="33"/>
      <c r="H614" s="222">
        <v>1.179</v>
      </c>
      <c r="I614" s="33"/>
      <c r="J614" s="33"/>
      <c r="K614" s="33"/>
      <c r="L614" s="34"/>
      <c r="M614" s="202"/>
      <c r="N614" s="203"/>
      <c r="O614" s="59"/>
      <c r="P614" s="59"/>
      <c r="Q614" s="59"/>
      <c r="R614" s="59"/>
      <c r="S614" s="59"/>
      <c r="T614" s="60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U614" s="18" t="s">
        <v>86</v>
      </c>
    </row>
    <row r="615" spans="1:47" s="2" customFormat="1" ht="12">
      <c r="A615" s="33"/>
      <c r="B615" s="34"/>
      <c r="C615" s="33"/>
      <c r="D615" s="179" t="s">
        <v>782</v>
      </c>
      <c r="E615" s="33"/>
      <c r="F615" s="221" t="s">
        <v>995</v>
      </c>
      <c r="G615" s="33"/>
      <c r="H615" s="222">
        <v>0</v>
      </c>
      <c r="I615" s="33"/>
      <c r="J615" s="33"/>
      <c r="K615" s="33"/>
      <c r="L615" s="34"/>
      <c r="M615" s="202"/>
      <c r="N615" s="203"/>
      <c r="O615" s="59"/>
      <c r="P615" s="59"/>
      <c r="Q615" s="59"/>
      <c r="R615" s="59"/>
      <c r="S615" s="59"/>
      <c r="T615" s="60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U615" s="18" t="s">
        <v>86</v>
      </c>
    </row>
    <row r="616" spans="1:47" s="2" customFormat="1" ht="12">
      <c r="A616" s="33"/>
      <c r="B616" s="34"/>
      <c r="C616" s="33"/>
      <c r="D616" s="179" t="s">
        <v>782</v>
      </c>
      <c r="E616" s="33"/>
      <c r="F616" s="221" t="s">
        <v>996</v>
      </c>
      <c r="G616" s="33"/>
      <c r="H616" s="222">
        <v>-118.272</v>
      </c>
      <c r="I616" s="33"/>
      <c r="J616" s="33"/>
      <c r="K616" s="33"/>
      <c r="L616" s="34"/>
      <c r="M616" s="202"/>
      <c r="N616" s="203"/>
      <c r="O616" s="59"/>
      <c r="P616" s="59"/>
      <c r="Q616" s="59"/>
      <c r="R616" s="59"/>
      <c r="S616" s="59"/>
      <c r="T616" s="60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U616" s="18" t="s">
        <v>86</v>
      </c>
    </row>
    <row r="617" spans="1:47" s="2" customFormat="1" ht="12">
      <c r="A617" s="33"/>
      <c r="B617" s="34"/>
      <c r="C617" s="33"/>
      <c r="D617" s="179" t="s">
        <v>782</v>
      </c>
      <c r="E617" s="33"/>
      <c r="F617" s="221" t="s">
        <v>997</v>
      </c>
      <c r="G617" s="33"/>
      <c r="H617" s="222">
        <v>-5.328</v>
      </c>
      <c r="I617" s="33"/>
      <c r="J617" s="33"/>
      <c r="K617" s="33"/>
      <c r="L617" s="34"/>
      <c r="M617" s="202"/>
      <c r="N617" s="203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U617" s="18" t="s">
        <v>86</v>
      </c>
    </row>
    <row r="618" spans="1:47" s="2" customFormat="1" ht="12">
      <c r="A618" s="33"/>
      <c r="B618" s="34"/>
      <c r="C618" s="33"/>
      <c r="D618" s="179" t="s">
        <v>782</v>
      </c>
      <c r="E618" s="33"/>
      <c r="F618" s="221" t="s">
        <v>998</v>
      </c>
      <c r="G618" s="33"/>
      <c r="H618" s="222">
        <v>-11.388</v>
      </c>
      <c r="I618" s="33"/>
      <c r="J618" s="33"/>
      <c r="K618" s="33"/>
      <c r="L618" s="34"/>
      <c r="M618" s="202"/>
      <c r="N618" s="203"/>
      <c r="O618" s="59"/>
      <c r="P618" s="59"/>
      <c r="Q618" s="59"/>
      <c r="R618" s="59"/>
      <c r="S618" s="59"/>
      <c r="T618" s="60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U618" s="18" t="s">
        <v>86</v>
      </c>
    </row>
    <row r="619" spans="1:47" s="2" customFormat="1" ht="12">
      <c r="A619" s="33"/>
      <c r="B619" s="34"/>
      <c r="C619" s="33"/>
      <c r="D619" s="179" t="s">
        <v>782</v>
      </c>
      <c r="E619" s="33"/>
      <c r="F619" s="221" t="s">
        <v>999</v>
      </c>
      <c r="G619" s="33"/>
      <c r="H619" s="222">
        <v>-8.804</v>
      </c>
      <c r="I619" s="33"/>
      <c r="J619" s="33"/>
      <c r="K619" s="33"/>
      <c r="L619" s="34"/>
      <c r="M619" s="202"/>
      <c r="N619" s="203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U619" s="18" t="s">
        <v>86</v>
      </c>
    </row>
    <row r="620" spans="1:47" s="2" customFormat="1" ht="12">
      <c r="A620" s="33"/>
      <c r="B620" s="34"/>
      <c r="C620" s="33"/>
      <c r="D620" s="179" t="s">
        <v>782</v>
      </c>
      <c r="E620" s="33"/>
      <c r="F620" s="221" t="s">
        <v>1000</v>
      </c>
      <c r="G620" s="33"/>
      <c r="H620" s="222">
        <v>-14.2</v>
      </c>
      <c r="I620" s="33"/>
      <c r="J620" s="33"/>
      <c r="K620" s="33"/>
      <c r="L620" s="34"/>
      <c r="M620" s="202"/>
      <c r="N620" s="203"/>
      <c r="O620" s="59"/>
      <c r="P620" s="59"/>
      <c r="Q620" s="59"/>
      <c r="R620" s="59"/>
      <c r="S620" s="59"/>
      <c r="T620" s="60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U620" s="18" t="s">
        <v>86</v>
      </c>
    </row>
    <row r="621" spans="1:47" s="2" customFormat="1" ht="12">
      <c r="A621" s="33"/>
      <c r="B621" s="34"/>
      <c r="C621" s="33"/>
      <c r="D621" s="179" t="s">
        <v>782</v>
      </c>
      <c r="E621" s="33"/>
      <c r="F621" s="221" t="s">
        <v>1001</v>
      </c>
      <c r="G621" s="33"/>
      <c r="H621" s="222">
        <v>0</v>
      </c>
      <c r="I621" s="33"/>
      <c r="J621" s="33"/>
      <c r="K621" s="33"/>
      <c r="L621" s="34"/>
      <c r="M621" s="202"/>
      <c r="N621" s="203"/>
      <c r="O621" s="59"/>
      <c r="P621" s="59"/>
      <c r="Q621" s="59"/>
      <c r="R621" s="59"/>
      <c r="S621" s="59"/>
      <c r="T621" s="60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U621" s="18" t="s">
        <v>86</v>
      </c>
    </row>
    <row r="622" spans="1:47" s="2" customFormat="1" ht="12">
      <c r="A622" s="33"/>
      <c r="B622" s="34"/>
      <c r="C622" s="33"/>
      <c r="D622" s="179" t="s">
        <v>782</v>
      </c>
      <c r="E622" s="33"/>
      <c r="F622" s="221" t="s">
        <v>1002</v>
      </c>
      <c r="G622" s="33"/>
      <c r="H622" s="222">
        <v>-316</v>
      </c>
      <c r="I622" s="33"/>
      <c r="J622" s="33"/>
      <c r="K622" s="33"/>
      <c r="L622" s="34"/>
      <c r="M622" s="202"/>
      <c r="N622" s="203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U622" s="18" t="s">
        <v>86</v>
      </c>
    </row>
    <row r="623" spans="1:47" s="2" customFormat="1" ht="12">
      <c r="A623" s="33"/>
      <c r="B623" s="34"/>
      <c r="C623" s="33"/>
      <c r="D623" s="179" t="s">
        <v>782</v>
      </c>
      <c r="E623" s="33"/>
      <c r="F623" s="221" t="s">
        <v>1003</v>
      </c>
      <c r="G623" s="33"/>
      <c r="H623" s="222">
        <v>0</v>
      </c>
      <c r="I623" s="33"/>
      <c r="J623" s="33"/>
      <c r="K623" s="33"/>
      <c r="L623" s="34"/>
      <c r="M623" s="202"/>
      <c r="N623" s="203"/>
      <c r="O623" s="59"/>
      <c r="P623" s="59"/>
      <c r="Q623" s="59"/>
      <c r="R623" s="59"/>
      <c r="S623" s="59"/>
      <c r="T623" s="60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U623" s="18" t="s">
        <v>86</v>
      </c>
    </row>
    <row r="624" spans="1:47" s="2" customFormat="1" ht="12">
      <c r="A624" s="33"/>
      <c r="B624" s="34"/>
      <c r="C624" s="33"/>
      <c r="D624" s="179" t="s">
        <v>782</v>
      </c>
      <c r="E624" s="33"/>
      <c r="F624" s="221" t="s">
        <v>1004</v>
      </c>
      <c r="G624" s="33"/>
      <c r="H624" s="222">
        <v>-13.95</v>
      </c>
      <c r="I624" s="33"/>
      <c r="J624" s="33"/>
      <c r="K624" s="33"/>
      <c r="L624" s="34"/>
      <c r="M624" s="202"/>
      <c r="N624" s="203"/>
      <c r="O624" s="59"/>
      <c r="P624" s="59"/>
      <c r="Q624" s="59"/>
      <c r="R624" s="59"/>
      <c r="S624" s="59"/>
      <c r="T624" s="60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U624" s="18" t="s">
        <v>86</v>
      </c>
    </row>
    <row r="625" spans="1:47" s="2" customFormat="1" ht="12">
      <c r="A625" s="33"/>
      <c r="B625" s="34"/>
      <c r="C625" s="33"/>
      <c r="D625" s="179" t="s">
        <v>782</v>
      </c>
      <c r="E625" s="33"/>
      <c r="F625" s="221" t="s">
        <v>1005</v>
      </c>
      <c r="G625" s="33"/>
      <c r="H625" s="222">
        <v>-98.772</v>
      </c>
      <c r="I625" s="33"/>
      <c r="J625" s="33"/>
      <c r="K625" s="33"/>
      <c r="L625" s="34"/>
      <c r="M625" s="202"/>
      <c r="N625" s="203"/>
      <c r="O625" s="59"/>
      <c r="P625" s="59"/>
      <c r="Q625" s="59"/>
      <c r="R625" s="59"/>
      <c r="S625" s="59"/>
      <c r="T625" s="60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U625" s="18" t="s">
        <v>86</v>
      </c>
    </row>
    <row r="626" spans="1:47" s="2" customFormat="1" ht="12">
      <c r="A626" s="33"/>
      <c r="B626" s="34"/>
      <c r="C626" s="33"/>
      <c r="D626" s="179" t="s">
        <v>782</v>
      </c>
      <c r="E626" s="33"/>
      <c r="F626" s="221" t="s">
        <v>645</v>
      </c>
      <c r="G626" s="33"/>
      <c r="H626" s="222">
        <v>128.885</v>
      </c>
      <c r="I626" s="33"/>
      <c r="J626" s="33"/>
      <c r="K626" s="33"/>
      <c r="L626" s="34"/>
      <c r="M626" s="202"/>
      <c r="N626" s="203"/>
      <c r="O626" s="59"/>
      <c r="P626" s="59"/>
      <c r="Q626" s="59"/>
      <c r="R626" s="59"/>
      <c r="S626" s="59"/>
      <c r="T626" s="60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U626" s="18" t="s">
        <v>86</v>
      </c>
    </row>
    <row r="627" spans="1:47" s="2" customFormat="1" ht="12">
      <c r="A627" s="33"/>
      <c r="B627" s="34"/>
      <c r="C627" s="33"/>
      <c r="D627" s="179" t="s">
        <v>782</v>
      </c>
      <c r="E627" s="33"/>
      <c r="F627" s="220" t="s">
        <v>1040</v>
      </c>
      <c r="G627" s="33"/>
      <c r="H627" s="33"/>
      <c r="I627" s="33"/>
      <c r="J627" s="33"/>
      <c r="K627" s="33"/>
      <c r="L627" s="34"/>
      <c r="M627" s="202"/>
      <c r="N627" s="203"/>
      <c r="O627" s="59"/>
      <c r="P627" s="59"/>
      <c r="Q627" s="59"/>
      <c r="R627" s="59"/>
      <c r="S627" s="59"/>
      <c r="T627" s="60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U627" s="18" t="s">
        <v>86</v>
      </c>
    </row>
    <row r="628" spans="1:47" s="2" customFormat="1" ht="12">
      <c r="A628" s="33"/>
      <c r="B628" s="34"/>
      <c r="C628" s="33"/>
      <c r="D628" s="179" t="s">
        <v>782</v>
      </c>
      <c r="E628" s="33"/>
      <c r="F628" s="221" t="s">
        <v>1012</v>
      </c>
      <c r="G628" s="33"/>
      <c r="H628" s="222">
        <v>19.8</v>
      </c>
      <c r="I628" s="33"/>
      <c r="J628" s="33"/>
      <c r="K628" s="33"/>
      <c r="L628" s="34"/>
      <c r="M628" s="202"/>
      <c r="N628" s="203"/>
      <c r="O628" s="59"/>
      <c r="P628" s="59"/>
      <c r="Q628" s="59"/>
      <c r="R628" s="59"/>
      <c r="S628" s="59"/>
      <c r="T628" s="60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U628" s="18" t="s">
        <v>86</v>
      </c>
    </row>
    <row r="629" spans="1:47" s="2" customFormat="1" ht="12">
      <c r="A629" s="33"/>
      <c r="B629" s="34"/>
      <c r="C629" s="33"/>
      <c r="D629" s="179" t="s">
        <v>782</v>
      </c>
      <c r="E629" s="33"/>
      <c r="F629" s="221" t="s">
        <v>1013</v>
      </c>
      <c r="G629" s="33"/>
      <c r="H629" s="222">
        <v>32.4</v>
      </c>
      <c r="I629" s="33"/>
      <c r="J629" s="33"/>
      <c r="K629" s="33"/>
      <c r="L629" s="34"/>
      <c r="M629" s="202"/>
      <c r="N629" s="203"/>
      <c r="O629" s="59"/>
      <c r="P629" s="59"/>
      <c r="Q629" s="59"/>
      <c r="R629" s="59"/>
      <c r="S629" s="59"/>
      <c r="T629" s="60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U629" s="18" t="s">
        <v>86</v>
      </c>
    </row>
    <row r="630" spans="1:47" s="2" customFormat="1" ht="12">
      <c r="A630" s="33"/>
      <c r="B630" s="34"/>
      <c r="C630" s="33"/>
      <c r="D630" s="179" t="s">
        <v>782</v>
      </c>
      <c r="E630" s="33"/>
      <c r="F630" s="221" t="s">
        <v>1014</v>
      </c>
      <c r="G630" s="33"/>
      <c r="H630" s="222">
        <v>0</v>
      </c>
      <c r="I630" s="33"/>
      <c r="J630" s="33"/>
      <c r="K630" s="33"/>
      <c r="L630" s="34"/>
      <c r="M630" s="202"/>
      <c r="N630" s="203"/>
      <c r="O630" s="59"/>
      <c r="P630" s="59"/>
      <c r="Q630" s="59"/>
      <c r="R630" s="59"/>
      <c r="S630" s="59"/>
      <c r="T630" s="60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U630" s="18" t="s">
        <v>86</v>
      </c>
    </row>
    <row r="631" spans="1:47" s="2" customFormat="1" ht="12">
      <c r="A631" s="33"/>
      <c r="B631" s="34"/>
      <c r="C631" s="33"/>
      <c r="D631" s="179" t="s">
        <v>782</v>
      </c>
      <c r="E631" s="33"/>
      <c r="F631" s="221" t="s">
        <v>1015</v>
      </c>
      <c r="G631" s="33"/>
      <c r="H631" s="222">
        <v>-2.525</v>
      </c>
      <c r="I631" s="33"/>
      <c r="J631" s="33"/>
      <c r="K631" s="33"/>
      <c r="L631" s="34"/>
      <c r="M631" s="202"/>
      <c r="N631" s="203"/>
      <c r="O631" s="59"/>
      <c r="P631" s="59"/>
      <c r="Q631" s="59"/>
      <c r="R631" s="59"/>
      <c r="S631" s="59"/>
      <c r="T631" s="60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U631" s="18" t="s">
        <v>86</v>
      </c>
    </row>
    <row r="632" spans="1:47" s="2" customFormat="1" ht="12">
      <c r="A632" s="33"/>
      <c r="B632" s="34"/>
      <c r="C632" s="33"/>
      <c r="D632" s="179" t="s">
        <v>782</v>
      </c>
      <c r="E632" s="33"/>
      <c r="F632" s="221" t="s">
        <v>1016</v>
      </c>
      <c r="G632" s="33"/>
      <c r="H632" s="222">
        <v>-2.295</v>
      </c>
      <c r="I632" s="33"/>
      <c r="J632" s="33"/>
      <c r="K632" s="33"/>
      <c r="L632" s="34"/>
      <c r="M632" s="202"/>
      <c r="N632" s="203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U632" s="18" t="s">
        <v>86</v>
      </c>
    </row>
    <row r="633" spans="1:47" s="2" customFormat="1" ht="12">
      <c r="A633" s="33"/>
      <c r="B633" s="34"/>
      <c r="C633" s="33"/>
      <c r="D633" s="179" t="s">
        <v>782</v>
      </c>
      <c r="E633" s="33"/>
      <c r="F633" s="221" t="s">
        <v>645</v>
      </c>
      <c r="G633" s="33"/>
      <c r="H633" s="222">
        <v>47.38</v>
      </c>
      <c r="I633" s="33"/>
      <c r="J633" s="33"/>
      <c r="K633" s="33"/>
      <c r="L633" s="34"/>
      <c r="M633" s="202"/>
      <c r="N633" s="203"/>
      <c r="O633" s="59"/>
      <c r="P633" s="59"/>
      <c r="Q633" s="59"/>
      <c r="R633" s="59"/>
      <c r="S633" s="59"/>
      <c r="T633" s="60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U633" s="18" t="s">
        <v>86</v>
      </c>
    </row>
    <row r="634" spans="1:65" s="2" customFormat="1" ht="21.75" customHeight="1">
      <c r="A634" s="33"/>
      <c r="B634" s="149"/>
      <c r="C634" s="150" t="s">
        <v>322</v>
      </c>
      <c r="D634" s="150" t="s">
        <v>160</v>
      </c>
      <c r="E634" s="151" t="s">
        <v>955</v>
      </c>
      <c r="F634" s="152" t="s">
        <v>956</v>
      </c>
      <c r="G634" s="153" t="s">
        <v>730</v>
      </c>
      <c r="H634" s="154">
        <v>176.265</v>
      </c>
      <c r="I634" s="155"/>
      <c r="J634" s="156">
        <f>ROUND(I634*H634,2)</f>
        <v>0</v>
      </c>
      <c r="K634" s="152" t="s">
        <v>636</v>
      </c>
      <c r="L634" s="34"/>
      <c r="M634" s="157" t="s">
        <v>1</v>
      </c>
      <c r="N634" s="158" t="s">
        <v>43</v>
      </c>
      <c r="O634" s="59"/>
      <c r="P634" s="159">
        <f>O634*H634</f>
        <v>0</v>
      </c>
      <c r="Q634" s="159">
        <v>0</v>
      </c>
      <c r="R634" s="159">
        <f>Q634*H634</f>
        <v>0</v>
      </c>
      <c r="S634" s="159">
        <v>0</v>
      </c>
      <c r="T634" s="160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1" t="s">
        <v>164</v>
      </c>
      <c r="AT634" s="161" t="s">
        <v>160</v>
      </c>
      <c r="AU634" s="161" t="s">
        <v>86</v>
      </c>
      <c r="AY634" s="18" t="s">
        <v>157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8" t="s">
        <v>33</v>
      </c>
      <c r="BK634" s="162">
        <f>ROUND(I634*H634,2)</f>
        <v>0</v>
      </c>
      <c r="BL634" s="18" t="s">
        <v>164</v>
      </c>
      <c r="BM634" s="161" t="s">
        <v>1041</v>
      </c>
    </row>
    <row r="635" spans="1:47" s="2" customFormat="1" ht="12">
      <c r="A635" s="33"/>
      <c r="B635" s="34"/>
      <c r="C635" s="33"/>
      <c r="D635" s="199" t="s">
        <v>638</v>
      </c>
      <c r="E635" s="33"/>
      <c r="F635" s="200" t="s">
        <v>958</v>
      </c>
      <c r="G635" s="33"/>
      <c r="H635" s="33"/>
      <c r="I635" s="201"/>
      <c r="J635" s="33"/>
      <c r="K635" s="33"/>
      <c r="L635" s="34"/>
      <c r="M635" s="202"/>
      <c r="N635" s="203"/>
      <c r="O635" s="59"/>
      <c r="P635" s="59"/>
      <c r="Q635" s="59"/>
      <c r="R635" s="59"/>
      <c r="S635" s="59"/>
      <c r="T635" s="60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T635" s="18" t="s">
        <v>638</v>
      </c>
      <c r="AU635" s="18" t="s">
        <v>86</v>
      </c>
    </row>
    <row r="636" spans="2:51" s="14" customFormat="1" ht="12">
      <c r="B636" s="186"/>
      <c r="D636" s="179" t="s">
        <v>245</v>
      </c>
      <c r="E636" s="187" t="s">
        <v>1</v>
      </c>
      <c r="F636" s="188" t="s">
        <v>1042</v>
      </c>
      <c r="H636" s="189">
        <v>176.265</v>
      </c>
      <c r="I636" s="190"/>
      <c r="L636" s="186"/>
      <c r="M636" s="191"/>
      <c r="N636" s="192"/>
      <c r="O636" s="192"/>
      <c r="P636" s="192"/>
      <c r="Q636" s="192"/>
      <c r="R636" s="192"/>
      <c r="S636" s="192"/>
      <c r="T636" s="193"/>
      <c r="AT636" s="187" t="s">
        <v>245</v>
      </c>
      <c r="AU636" s="187" t="s">
        <v>86</v>
      </c>
      <c r="AV636" s="14" t="s">
        <v>86</v>
      </c>
      <c r="AW636" s="14" t="s">
        <v>31</v>
      </c>
      <c r="AX636" s="14" t="s">
        <v>33</v>
      </c>
      <c r="AY636" s="187" t="s">
        <v>157</v>
      </c>
    </row>
    <row r="637" spans="1:65" s="2" customFormat="1" ht="24.2" customHeight="1">
      <c r="A637" s="33"/>
      <c r="B637" s="149"/>
      <c r="C637" s="150" t="s">
        <v>1043</v>
      </c>
      <c r="D637" s="150" t="s">
        <v>160</v>
      </c>
      <c r="E637" s="151" t="s">
        <v>969</v>
      </c>
      <c r="F637" s="152" t="s">
        <v>970</v>
      </c>
      <c r="G637" s="153" t="s">
        <v>730</v>
      </c>
      <c r="H637" s="154">
        <v>176.265</v>
      </c>
      <c r="I637" s="155"/>
      <c r="J637" s="156">
        <f>ROUND(I637*H637,2)</f>
        <v>0</v>
      </c>
      <c r="K637" s="152" t="s">
        <v>636</v>
      </c>
      <c r="L637" s="34"/>
      <c r="M637" s="157" t="s">
        <v>1</v>
      </c>
      <c r="N637" s="158" t="s">
        <v>43</v>
      </c>
      <c r="O637" s="59"/>
      <c r="P637" s="159">
        <f>O637*H637</f>
        <v>0</v>
      </c>
      <c r="Q637" s="159">
        <v>0</v>
      </c>
      <c r="R637" s="159">
        <f>Q637*H637</f>
        <v>0</v>
      </c>
      <c r="S637" s="159">
        <v>0</v>
      </c>
      <c r="T637" s="160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61" t="s">
        <v>164</v>
      </c>
      <c r="AT637" s="161" t="s">
        <v>160</v>
      </c>
      <c r="AU637" s="161" t="s">
        <v>86</v>
      </c>
      <c r="AY637" s="18" t="s">
        <v>157</v>
      </c>
      <c r="BE637" s="162">
        <f>IF(N637="základní",J637,0)</f>
        <v>0</v>
      </c>
      <c r="BF637" s="162">
        <f>IF(N637="snížená",J637,0)</f>
        <v>0</v>
      </c>
      <c r="BG637" s="162">
        <f>IF(N637="zákl. přenesená",J637,0)</f>
        <v>0</v>
      </c>
      <c r="BH637" s="162">
        <f>IF(N637="sníž. přenesená",J637,0)</f>
        <v>0</v>
      </c>
      <c r="BI637" s="162">
        <f>IF(N637="nulová",J637,0)</f>
        <v>0</v>
      </c>
      <c r="BJ637" s="18" t="s">
        <v>33</v>
      </c>
      <c r="BK637" s="162">
        <f>ROUND(I637*H637,2)</f>
        <v>0</v>
      </c>
      <c r="BL637" s="18" t="s">
        <v>164</v>
      </c>
      <c r="BM637" s="161" t="s">
        <v>1044</v>
      </c>
    </row>
    <row r="638" spans="1:47" s="2" customFormat="1" ht="12">
      <c r="A638" s="33"/>
      <c r="B638" s="34"/>
      <c r="C638" s="33"/>
      <c r="D638" s="199" t="s">
        <v>638</v>
      </c>
      <c r="E638" s="33"/>
      <c r="F638" s="200" t="s">
        <v>972</v>
      </c>
      <c r="G638" s="33"/>
      <c r="H638" s="33"/>
      <c r="I638" s="201"/>
      <c r="J638" s="33"/>
      <c r="K638" s="33"/>
      <c r="L638" s="34"/>
      <c r="M638" s="202"/>
      <c r="N638" s="203"/>
      <c r="O638" s="59"/>
      <c r="P638" s="59"/>
      <c r="Q638" s="59"/>
      <c r="R638" s="59"/>
      <c r="S638" s="59"/>
      <c r="T638" s="60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T638" s="18" t="s">
        <v>638</v>
      </c>
      <c r="AU638" s="18" t="s">
        <v>86</v>
      </c>
    </row>
    <row r="639" spans="2:51" s="14" customFormat="1" ht="12">
      <c r="B639" s="186"/>
      <c r="D639" s="179" t="s">
        <v>245</v>
      </c>
      <c r="E639" s="187" t="s">
        <v>1</v>
      </c>
      <c r="F639" s="188" t="s">
        <v>1042</v>
      </c>
      <c r="H639" s="189">
        <v>176.265</v>
      </c>
      <c r="I639" s="190"/>
      <c r="L639" s="186"/>
      <c r="M639" s="191"/>
      <c r="N639" s="192"/>
      <c r="O639" s="192"/>
      <c r="P639" s="192"/>
      <c r="Q639" s="192"/>
      <c r="R639" s="192"/>
      <c r="S639" s="192"/>
      <c r="T639" s="193"/>
      <c r="AT639" s="187" t="s">
        <v>245</v>
      </c>
      <c r="AU639" s="187" t="s">
        <v>86</v>
      </c>
      <c r="AV639" s="14" t="s">
        <v>86</v>
      </c>
      <c r="AW639" s="14" t="s">
        <v>31</v>
      </c>
      <c r="AX639" s="14" t="s">
        <v>33</v>
      </c>
      <c r="AY639" s="187" t="s">
        <v>157</v>
      </c>
    </row>
    <row r="640" spans="1:65" s="2" customFormat="1" ht="16.5" customHeight="1">
      <c r="A640" s="33"/>
      <c r="B640" s="149"/>
      <c r="C640" s="150" t="s">
        <v>325</v>
      </c>
      <c r="D640" s="150" t="s">
        <v>160</v>
      </c>
      <c r="E640" s="151" t="s">
        <v>974</v>
      </c>
      <c r="F640" s="152" t="s">
        <v>975</v>
      </c>
      <c r="G640" s="153" t="s">
        <v>730</v>
      </c>
      <c r="H640" s="154">
        <v>176.265</v>
      </c>
      <c r="I640" s="155"/>
      <c r="J640" s="156">
        <f>ROUND(I640*H640,2)</f>
        <v>0</v>
      </c>
      <c r="K640" s="152" t="s">
        <v>636</v>
      </c>
      <c r="L640" s="34"/>
      <c r="M640" s="157" t="s">
        <v>1</v>
      </c>
      <c r="N640" s="158" t="s">
        <v>43</v>
      </c>
      <c r="O640" s="59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1" t="s">
        <v>164</v>
      </c>
      <c r="AT640" s="161" t="s">
        <v>160</v>
      </c>
      <c r="AU640" s="161" t="s">
        <v>86</v>
      </c>
      <c r="AY640" s="18" t="s">
        <v>157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8" t="s">
        <v>33</v>
      </c>
      <c r="BK640" s="162">
        <f>ROUND(I640*H640,2)</f>
        <v>0</v>
      </c>
      <c r="BL640" s="18" t="s">
        <v>164</v>
      </c>
      <c r="BM640" s="161" t="s">
        <v>1045</v>
      </c>
    </row>
    <row r="641" spans="1:47" s="2" customFormat="1" ht="12">
      <c r="A641" s="33"/>
      <c r="B641" s="34"/>
      <c r="C641" s="33"/>
      <c r="D641" s="199" t="s">
        <v>638</v>
      </c>
      <c r="E641" s="33"/>
      <c r="F641" s="200" t="s">
        <v>977</v>
      </c>
      <c r="G641" s="33"/>
      <c r="H641" s="33"/>
      <c r="I641" s="201"/>
      <c r="J641" s="33"/>
      <c r="K641" s="33"/>
      <c r="L641" s="34"/>
      <c r="M641" s="202"/>
      <c r="N641" s="203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T641" s="18" t="s">
        <v>638</v>
      </c>
      <c r="AU641" s="18" t="s">
        <v>86</v>
      </c>
    </row>
    <row r="642" spans="2:51" s="14" customFormat="1" ht="12">
      <c r="B642" s="186"/>
      <c r="D642" s="179" t="s">
        <v>245</v>
      </c>
      <c r="E642" s="187" t="s">
        <v>1</v>
      </c>
      <c r="F642" s="188" t="s">
        <v>1042</v>
      </c>
      <c r="H642" s="189">
        <v>176.265</v>
      </c>
      <c r="I642" s="190"/>
      <c r="L642" s="186"/>
      <c r="M642" s="191"/>
      <c r="N642" s="192"/>
      <c r="O642" s="192"/>
      <c r="P642" s="192"/>
      <c r="Q642" s="192"/>
      <c r="R642" s="192"/>
      <c r="S642" s="192"/>
      <c r="T642" s="193"/>
      <c r="AT642" s="187" t="s">
        <v>245</v>
      </c>
      <c r="AU642" s="187" t="s">
        <v>86</v>
      </c>
      <c r="AV642" s="14" t="s">
        <v>86</v>
      </c>
      <c r="AW642" s="14" t="s">
        <v>31</v>
      </c>
      <c r="AX642" s="14" t="s">
        <v>33</v>
      </c>
      <c r="AY642" s="187" t="s">
        <v>157</v>
      </c>
    </row>
    <row r="643" spans="1:65" s="2" customFormat="1" ht="16.5" customHeight="1">
      <c r="A643" s="33"/>
      <c r="B643" s="149"/>
      <c r="C643" s="150" t="s">
        <v>1046</v>
      </c>
      <c r="D643" s="150" t="s">
        <v>160</v>
      </c>
      <c r="E643" s="151" t="s">
        <v>1047</v>
      </c>
      <c r="F643" s="152" t="s">
        <v>1048</v>
      </c>
      <c r="G643" s="153" t="s">
        <v>730</v>
      </c>
      <c r="H643" s="154">
        <v>176.265</v>
      </c>
      <c r="I643" s="155"/>
      <c r="J643" s="156">
        <f>ROUND(I643*H643,2)</f>
        <v>0</v>
      </c>
      <c r="K643" s="152" t="s">
        <v>1</v>
      </c>
      <c r="L643" s="34"/>
      <c r="M643" s="157" t="s">
        <v>1</v>
      </c>
      <c r="N643" s="158" t="s">
        <v>43</v>
      </c>
      <c r="O643" s="59"/>
      <c r="P643" s="159">
        <f>O643*H643</f>
        <v>0</v>
      </c>
      <c r="Q643" s="159">
        <v>0</v>
      </c>
      <c r="R643" s="159">
        <f>Q643*H643</f>
        <v>0</v>
      </c>
      <c r="S643" s="159">
        <v>0</v>
      </c>
      <c r="T643" s="160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1" t="s">
        <v>164</v>
      </c>
      <c r="AT643" s="161" t="s">
        <v>160</v>
      </c>
      <c r="AU643" s="161" t="s">
        <v>86</v>
      </c>
      <c r="AY643" s="18" t="s">
        <v>157</v>
      </c>
      <c r="BE643" s="162">
        <f>IF(N643="základní",J643,0)</f>
        <v>0</v>
      </c>
      <c r="BF643" s="162">
        <f>IF(N643="snížená",J643,0)</f>
        <v>0</v>
      </c>
      <c r="BG643" s="162">
        <f>IF(N643="zákl. přenesená",J643,0)</f>
        <v>0</v>
      </c>
      <c r="BH643" s="162">
        <f>IF(N643="sníž. přenesená",J643,0)</f>
        <v>0</v>
      </c>
      <c r="BI643" s="162">
        <f>IF(N643="nulová",J643,0)</f>
        <v>0</v>
      </c>
      <c r="BJ643" s="18" t="s">
        <v>33</v>
      </c>
      <c r="BK643" s="162">
        <f>ROUND(I643*H643,2)</f>
        <v>0</v>
      </c>
      <c r="BL643" s="18" t="s">
        <v>164</v>
      </c>
      <c r="BM643" s="161" t="s">
        <v>1049</v>
      </c>
    </row>
    <row r="644" spans="2:51" s="14" customFormat="1" ht="12">
      <c r="B644" s="186"/>
      <c r="D644" s="179" t="s">
        <v>245</v>
      </c>
      <c r="E644" s="187" t="s">
        <v>1</v>
      </c>
      <c r="F644" s="188" t="s">
        <v>1042</v>
      </c>
      <c r="H644" s="189">
        <v>176.265</v>
      </c>
      <c r="I644" s="190"/>
      <c r="L644" s="186"/>
      <c r="M644" s="191"/>
      <c r="N644" s="192"/>
      <c r="O644" s="192"/>
      <c r="P644" s="192"/>
      <c r="Q644" s="192"/>
      <c r="R644" s="192"/>
      <c r="S644" s="192"/>
      <c r="T644" s="193"/>
      <c r="AT644" s="187" t="s">
        <v>245</v>
      </c>
      <c r="AU644" s="187" t="s">
        <v>86</v>
      </c>
      <c r="AV644" s="14" t="s">
        <v>86</v>
      </c>
      <c r="AW644" s="14" t="s">
        <v>31</v>
      </c>
      <c r="AX644" s="14" t="s">
        <v>33</v>
      </c>
      <c r="AY644" s="187" t="s">
        <v>157</v>
      </c>
    </row>
    <row r="645" spans="1:65" s="2" customFormat="1" ht="16.5" customHeight="1">
      <c r="A645" s="33"/>
      <c r="B645" s="149"/>
      <c r="C645" s="150" t="s">
        <v>344</v>
      </c>
      <c r="D645" s="150" t="s">
        <v>160</v>
      </c>
      <c r="E645" s="151" t="s">
        <v>1050</v>
      </c>
      <c r="F645" s="152" t="s">
        <v>1051</v>
      </c>
      <c r="G645" s="153" t="s">
        <v>730</v>
      </c>
      <c r="H645" s="154">
        <v>157.608</v>
      </c>
      <c r="I645" s="155"/>
      <c r="J645" s="156">
        <f>ROUND(I645*H645,2)</f>
        <v>0</v>
      </c>
      <c r="K645" s="152" t="s">
        <v>636</v>
      </c>
      <c r="L645" s="34"/>
      <c r="M645" s="157" t="s">
        <v>1</v>
      </c>
      <c r="N645" s="158" t="s">
        <v>43</v>
      </c>
      <c r="O645" s="59"/>
      <c r="P645" s="159">
        <f>O645*H645</f>
        <v>0</v>
      </c>
      <c r="Q645" s="159">
        <v>0</v>
      </c>
      <c r="R645" s="159">
        <f>Q645*H645</f>
        <v>0</v>
      </c>
      <c r="S645" s="159">
        <v>0</v>
      </c>
      <c r="T645" s="160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1" t="s">
        <v>164</v>
      </c>
      <c r="AT645" s="161" t="s">
        <v>160</v>
      </c>
      <c r="AU645" s="161" t="s">
        <v>86</v>
      </c>
      <c r="AY645" s="18" t="s">
        <v>157</v>
      </c>
      <c r="BE645" s="162">
        <f>IF(N645="základní",J645,0)</f>
        <v>0</v>
      </c>
      <c r="BF645" s="162">
        <f>IF(N645="snížená",J645,0)</f>
        <v>0</v>
      </c>
      <c r="BG645" s="162">
        <f>IF(N645="zákl. přenesená",J645,0)</f>
        <v>0</v>
      </c>
      <c r="BH645" s="162">
        <f>IF(N645="sníž. přenesená",J645,0)</f>
        <v>0</v>
      </c>
      <c r="BI645" s="162">
        <f>IF(N645="nulová",J645,0)</f>
        <v>0</v>
      </c>
      <c r="BJ645" s="18" t="s">
        <v>33</v>
      </c>
      <c r="BK645" s="162">
        <f>ROUND(I645*H645,2)</f>
        <v>0</v>
      </c>
      <c r="BL645" s="18" t="s">
        <v>164</v>
      </c>
      <c r="BM645" s="161" t="s">
        <v>1052</v>
      </c>
    </row>
    <row r="646" spans="1:47" s="2" customFormat="1" ht="12">
      <c r="A646" s="33"/>
      <c r="B646" s="34"/>
      <c r="C646" s="33"/>
      <c r="D646" s="199" t="s">
        <v>638</v>
      </c>
      <c r="E646" s="33"/>
      <c r="F646" s="200" t="s">
        <v>1053</v>
      </c>
      <c r="G646" s="33"/>
      <c r="H646" s="33"/>
      <c r="I646" s="201"/>
      <c r="J646" s="33"/>
      <c r="K646" s="33"/>
      <c r="L646" s="34"/>
      <c r="M646" s="202"/>
      <c r="N646" s="203"/>
      <c r="O646" s="59"/>
      <c r="P646" s="59"/>
      <c r="Q646" s="59"/>
      <c r="R646" s="59"/>
      <c r="S646" s="59"/>
      <c r="T646" s="60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T646" s="18" t="s">
        <v>638</v>
      </c>
      <c r="AU646" s="18" t="s">
        <v>86</v>
      </c>
    </row>
    <row r="647" spans="2:51" s="14" customFormat="1" ht="12">
      <c r="B647" s="186"/>
      <c r="D647" s="179" t="s">
        <v>245</v>
      </c>
      <c r="E647" s="187" t="s">
        <v>1</v>
      </c>
      <c r="F647" s="188" t="s">
        <v>1054</v>
      </c>
      <c r="H647" s="189">
        <v>241.607</v>
      </c>
      <c r="I647" s="190"/>
      <c r="L647" s="186"/>
      <c r="M647" s="191"/>
      <c r="N647" s="192"/>
      <c r="O647" s="192"/>
      <c r="P647" s="192"/>
      <c r="Q647" s="192"/>
      <c r="R647" s="192"/>
      <c r="S647" s="192"/>
      <c r="T647" s="193"/>
      <c r="AT647" s="187" t="s">
        <v>245</v>
      </c>
      <c r="AU647" s="187" t="s">
        <v>86</v>
      </c>
      <c r="AV647" s="14" t="s">
        <v>86</v>
      </c>
      <c r="AW647" s="14" t="s">
        <v>31</v>
      </c>
      <c r="AX647" s="14" t="s">
        <v>78</v>
      </c>
      <c r="AY647" s="187" t="s">
        <v>157</v>
      </c>
    </row>
    <row r="648" spans="2:51" s="14" customFormat="1" ht="12">
      <c r="B648" s="186"/>
      <c r="D648" s="179" t="s">
        <v>245</v>
      </c>
      <c r="E648" s="187" t="s">
        <v>1</v>
      </c>
      <c r="F648" s="188" t="s">
        <v>1055</v>
      </c>
      <c r="H648" s="189">
        <v>52.2</v>
      </c>
      <c r="I648" s="190"/>
      <c r="L648" s="186"/>
      <c r="M648" s="191"/>
      <c r="N648" s="192"/>
      <c r="O648" s="192"/>
      <c r="P648" s="192"/>
      <c r="Q648" s="192"/>
      <c r="R648" s="192"/>
      <c r="S648" s="192"/>
      <c r="T648" s="193"/>
      <c r="AT648" s="187" t="s">
        <v>245</v>
      </c>
      <c r="AU648" s="187" t="s">
        <v>86</v>
      </c>
      <c r="AV648" s="14" t="s">
        <v>86</v>
      </c>
      <c r="AW648" s="14" t="s">
        <v>31</v>
      </c>
      <c r="AX648" s="14" t="s">
        <v>78</v>
      </c>
      <c r="AY648" s="187" t="s">
        <v>157</v>
      </c>
    </row>
    <row r="649" spans="2:51" s="13" customFormat="1" ht="12">
      <c r="B649" s="178"/>
      <c r="D649" s="179" t="s">
        <v>245</v>
      </c>
      <c r="E649" s="180" t="s">
        <v>1</v>
      </c>
      <c r="F649" s="181" t="s">
        <v>1056</v>
      </c>
      <c r="H649" s="180" t="s">
        <v>1</v>
      </c>
      <c r="I649" s="182"/>
      <c r="L649" s="178"/>
      <c r="M649" s="183"/>
      <c r="N649" s="184"/>
      <c r="O649" s="184"/>
      <c r="P649" s="184"/>
      <c r="Q649" s="184"/>
      <c r="R649" s="184"/>
      <c r="S649" s="184"/>
      <c r="T649" s="185"/>
      <c r="AT649" s="180" t="s">
        <v>245</v>
      </c>
      <c r="AU649" s="180" t="s">
        <v>86</v>
      </c>
      <c r="AV649" s="13" t="s">
        <v>33</v>
      </c>
      <c r="AW649" s="13" t="s">
        <v>31</v>
      </c>
      <c r="AX649" s="13" t="s">
        <v>78</v>
      </c>
      <c r="AY649" s="180" t="s">
        <v>157</v>
      </c>
    </row>
    <row r="650" spans="2:51" s="14" customFormat="1" ht="12">
      <c r="B650" s="186"/>
      <c r="D650" s="179" t="s">
        <v>245</v>
      </c>
      <c r="E650" s="187" t="s">
        <v>1</v>
      </c>
      <c r="F650" s="188" t="s">
        <v>1057</v>
      </c>
      <c r="H650" s="189">
        <v>-92.851</v>
      </c>
      <c r="I650" s="190"/>
      <c r="L650" s="186"/>
      <c r="M650" s="191"/>
      <c r="N650" s="192"/>
      <c r="O650" s="192"/>
      <c r="P650" s="192"/>
      <c r="Q650" s="192"/>
      <c r="R650" s="192"/>
      <c r="S650" s="192"/>
      <c r="T650" s="193"/>
      <c r="AT650" s="187" t="s">
        <v>245</v>
      </c>
      <c r="AU650" s="187" t="s">
        <v>86</v>
      </c>
      <c r="AV650" s="14" t="s">
        <v>86</v>
      </c>
      <c r="AW650" s="14" t="s">
        <v>31</v>
      </c>
      <c r="AX650" s="14" t="s">
        <v>78</v>
      </c>
      <c r="AY650" s="187" t="s">
        <v>157</v>
      </c>
    </row>
    <row r="651" spans="2:51" s="14" customFormat="1" ht="12">
      <c r="B651" s="186"/>
      <c r="D651" s="179" t="s">
        <v>245</v>
      </c>
      <c r="E651" s="187" t="s">
        <v>1</v>
      </c>
      <c r="F651" s="188" t="s">
        <v>1058</v>
      </c>
      <c r="H651" s="189">
        <v>-34.079</v>
      </c>
      <c r="I651" s="190"/>
      <c r="L651" s="186"/>
      <c r="M651" s="191"/>
      <c r="N651" s="192"/>
      <c r="O651" s="192"/>
      <c r="P651" s="192"/>
      <c r="Q651" s="192"/>
      <c r="R651" s="192"/>
      <c r="S651" s="192"/>
      <c r="T651" s="193"/>
      <c r="AT651" s="187" t="s">
        <v>245</v>
      </c>
      <c r="AU651" s="187" t="s">
        <v>86</v>
      </c>
      <c r="AV651" s="14" t="s">
        <v>86</v>
      </c>
      <c r="AW651" s="14" t="s">
        <v>31</v>
      </c>
      <c r="AX651" s="14" t="s">
        <v>78</v>
      </c>
      <c r="AY651" s="187" t="s">
        <v>157</v>
      </c>
    </row>
    <row r="652" spans="2:51" s="13" customFormat="1" ht="12">
      <c r="B652" s="178"/>
      <c r="D652" s="179" t="s">
        <v>245</v>
      </c>
      <c r="E652" s="180" t="s">
        <v>1</v>
      </c>
      <c r="F652" s="181" t="s">
        <v>1059</v>
      </c>
      <c r="H652" s="180" t="s">
        <v>1</v>
      </c>
      <c r="I652" s="182"/>
      <c r="L652" s="178"/>
      <c r="M652" s="183"/>
      <c r="N652" s="184"/>
      <c r="O652" s="184"/>
      <c r="P652" s="184"/>
      <c r="Q652" s="184"/>
      <c r="R652" s="184"/>
      <c r="S652" s="184"/>
      <c r="T652" s="185"/>
      <c r="AT652" s="180" t="s">
        <v>245</v>
      </c>
      <c r="AU652" s="180" t="s">
        <v>86</v>
      </c>
      <c r="AV652" s="13" t="s">
        <v>33</v>
      </c>
      <c r="AW652" s="13" t="s">
        <v>31</v>
      </c>
      <c r="AX652" s="13" t="s">
        <v>78</v>
      </c>
      <c r="AY652" s="180" t="s">
        <v>157</v>
      </c>
    </row>
    <row r="653" spans="2:51" s="14" customFormat="1" ht="12">
      <c r="B653" s="186"/>
      <c r="D653" s="179" t="s">
        <v>245</v>
      </c>
      <c r="E653" s="187" t="s">
        <v>1</v>
      </c>
      <c r="F653" s="188" t="s">
        <v>1060</v>
      </c>
      <c r="H653" s="189">
        <v>-4.584</v>
      </c>
      <c r="I653" s="190"/>
      <c r="L653" s="186"/>
      <c r="M653" s="191"/>
      <c r="N653" s="192"/>
      <c r="O653" s="192"/>
      <c r="P653" s="192"/>
      <c r="Q653" s="192"/>
      <c r="R653" s="192"/>
      <c r="S653" s="192"/>
      <c r="T653" s="193"/>
      <c r="AT653" s="187" t="s">
        <v>245</v>
      </c>
      <c r="AU653" s="187" t="s">
        <v>86</v>
      </c>
      <c r="AV653" s="14" t="s">
        <v>86</v>
      </c>
      <c r="AW653" s="14" t="s">
        <v>31</v>
      </c>
      <c r="AX653" s="14" t="s">
        <v>78</v>
      </c>
      <c r="AY653" s="187" t="s">
        <v>157</v>
      </c>
    </row>
    <row r="654" spans="2:51" s="13" customFormat="1" ht="12">
      <c r="B654" s="178"/>
      <c r="D654" s="179" t="s">
        <v>245</v>
      </c>
      <c r="E654" s="180" t="s">
        <v>1</v>
      </c>
      <c r="F654" s="181" t="s">
        <v>1061</v>
      </c>
      <c r="H654" s="180" t="s">
        <v>1</v>
      </c>
      <c r="I654" s="182"/>
      <c r="L654" s="178"/>
      <c r="M654" s="183"/>
      <c r="N654" s="184"/>
      <c r="O654" s="184"/>
      <c r="P654" s="184"/>
      <c r="Q654" s="184"/>
      <c r="R654" s="184"/>
      <c r="S654" s="184"/>
      <c r="T654" s="185"/>
      <c r="AT654" s="180" t="s">
        <v>245</v>
      </c>
      <c r="AU654" s="180" t="s">
        <v>86</v>
      </c>
      <c r="AV654" s="13" t="s">
        <v>33</v>
      </c>
      <c r="AW654" s="13" t="s">
        <v>31</v>
      </c>
      <c r="AX654" s="13" t="s">
        <v>78</v>
      </c>
      <c r="AY654" s="180" t="s">
        <v>157</v>
      </c>
    </row>
    <row r="655" spans="2:51" s="14" customFormat="1" ht="12">
      <c r="B655" s="186"/>
      <c r="D655" s="179" t="s">
        <v>245</v>
      </c>
      <c r="E655" s="187" t="s">
        <v>1</v>
      </c>
      <c r="F655" s="188" t="s">
        <v>1062</v>
      </c>
      <c r="H655" s="189">
        <v>-2.16</v>
      </c>
      <c r="I655" s="190"/>
      <c r="L655" s="186"/>
      <c r="M655" s="191"/>
      <c r="N655" s="192"/>
      <c r="O655" s="192"/>
      <c r="P655" s="192"/>
      <c r="Q655" s="192"/>
      <c r="R655" s="192"/>
      <c r="S655" s="192"/>
      <c r="T655" s="193"/>
      <c r="AT655" s="187" t="s">
        <v>245</v>
      </c>
      <c r="AU655" s="187" t="s">
        <v>86</v>
      </c>
      <c r="AV655" s="14" t="s">
        <v>86</v>
      </c>
      <c r="AW655" s="14" t="s">
        <v>31</v>
      </c>
      <c r="AX655" s="14" t="s">
        <v>78</v>
      </c>
      <c r="AY655" s="187" t="s">
        <v>157</v>
      </c>
    </row>
    <row r="656" spans="2:51" s="14" customFormat="1" ht="12">
      <c r="B656" s="186"/>
      <c r="D656" s="179" t="s">
        <v>245</v>
      </c>
      <c r="E656" s="187" t="s">
        <v>1</v>
      </c>
      <c r="F656" s="188" t="s">
        <v>1063</v>
      </c>
      <c r="H656" s="189">
        <v>-2.525</v>
      </c>
      <c r="I656" s="190"/>
      <c r="L656" s="186"/>
      <c r="M656" s="191"/>
      <c r="N656" s="192"/>
      <c r="O656" s="192"/>
      <c r="P656" s="192"/>
      <c r="Q656" s="192"/>
      <c r="R656" s="192"/>
      <c r="S656" s="192"/>
      <c r="T656" s="193"/>
      <c r="AT656" s="187" t="s">
        <v>245</v>
      </c>
      <c r="AU656" s="187" t="s">
        <v>86</v>
      </c>
      <c r="AV656" s="14" t="s">
        <v>86</v>
      </c>
      <c r="AW656" s="14" t="s">
        <v>31</v>
      </c>
      <c r="AX656" s="14" t="s">
        <v>78</v>
      </c>
      <c r="AY656" s="187" t="s">
        <v>157</v>
      </c>
    </row>
    <row r="657" spans="2:51" s="15" customFormat="1" ht="12">
      <c r="B657" s="204"/>
      <c r="D657" s="179" t="s">
        <v>245</v>
      </c>
      <c r="E657" s="205" t="s">
        <v>616</v>
      </c>
      <c r="F657" s="206" t="s">
        <v>645</v>
      </c>
      <c r="H657" s="207">
        <v>157.608</v>
      </c>
      <c r="I657" s="208"/>
      <c r="L657" s="204"/>
      <c r="M657" s="209"/>
      <c r="N657" s="210"/>
      <c r="O657" s="210"/>
      <c r="P657" s="210"/>
      <c r="Q657" s="210"/>
      <c r="R657" s="210"/>
      <c r="S657" s="210"/>
      <c r="T657" s="211"/>
      <c r="AT657" s="205" t="s">
        <v>245</v>
      </c>
      <c r="AU657" s="205" t="s">
        <v>86</v>
      </c>
      <c r="AV657" s="15" t="s">
        <v>164</v>
      </c>
      <c r="AW657" s="15" t="s">
        <v>31</v>
      </c>
      <c r="AX657" s="15" t="s">
        <v>33</v>
      </c>
      <c r="AY657" s="205" t="s">
        <v>157</v>
      </c>
    </row>
    <row r="658" spans="1:47" s="2" customFormat="1" ht="12">
      <c r="A658" s="33"/>
      <c r="B658" s="34"/>
      <c r="C658" s="33"/>
      <c r="D658" s="179" t="s">
        <v>782</v>
      </c>
      <c r="E658" s="33"/>
      <c r="F658" s="220" t="s">
        <v>1064</v>
      </c>
      <c r="G658" s="33"/>
      <c r="H658" s="33"/>
      <c r="I658" s="33"/>
      <c r="J658" s="33"/>
      <c r="K658" s="33"/>
      <c r="L658" s="34"/>
      <c r="M658" s="202"/>
      <c r="N658" s="203"/>
      <c r="O658" s="59"/>
      <c r="P658" s="59"/>
      <c r="Q658" s="59"/>
      <c r="R658" s="59"/>
      <c r="S658" s="59"/>
      <c r="T658" s="60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U658" s="18" t="s">
        <v>86</v>
      </c>
    </row>
    <row r="659" spans="1:47" s="2" customFormat="1" ht="12">
      <c r="A659" s="33"/>
      <c r="B659" s="34"/>
      <c r="C659" s="33"/>
      <c r="D659" s="179" t="s">
        <v>782</v>
      </c>
      <c r="E659" s="33"/>
      <c r="F659" s="221" t="s">
        <v>992</v>
      </c>
      <c r="G659" s="33"/>
      <c r="H659" s="222">
        <v>0</v>
      </c>
      <c r="I659" s="33"/>
      <c r="J659" s="33"/>
      <c r="K659" s="33"/>
      <c r="L659" s="34"/>
      <c r="M659" s="202"/>
      <c r="N659" s="203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U659" s="18" t="s">
        <v>86</v>
      </c>
    </row>
    <row r="660" spans="1:47" s="2" customFormat="1" ht="12">
      <c r="A660" s="33"/>
      <c r="B660" s="34"/>
      <c r="C660" s="33"/>
      <c r="D660" s="179" t="s">
        <v>782</v>
      </c>
      <c r="E660" s="33"/>
      <c r="F660" s="221" t="s">
        <v>993</v>
      </c>
      <c r="G660" s="33"/>
      <c r="H660" s="222">
        <v>714.42</v>
      </c>
      <c r="I660" s="33"/>
      <c r="J660" s="33"/>
      <c r="K660" s="33"/>
      <c r="L660" s="34"/>
      <c r="M660" s="202"/>
      <c r="N660" s="203"/>
      <c r="O660" s="59"/>
      <c r="P660" s="59"/>
      <c r="Q660" s="59"/>
      <c r="R660" s="59"/>
      <c r="S660" s="59"/>
      <c r="T660" s="60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U660" s="18" t="s">
        <v>86</v>
      </c>
    </row>
    <row r="661" spans="1:47" s="2" customFormat="1" ht="12">
      <c r="A661" s="33"/>
      <c r="B661" s="34"/>
      <c r="C661" s="33"/>
      <c r="D661" s="179" t="s">
        <v>782</v>
      </c>
      <c r="E661" s="33"/>
      <c r="F661" s="221" t="s">
        <v>994</v>
      </c>
      <c r="G661" s="33"/>
      <c r="H661" s="222">
        <v>1.179</v>
      </c>
      <c r="I661" s="33"/>
      <c r="J661" s="33"/>
      <c r="K661" s="33"/>
      <c r="L661" s="34"/>
      <c r="M661" s="202"/>
      <c r="N661" s="203"/>
      <c r="O661" s="59"/>
      <c r="P661" s="59"/>
      <c r="Q661" s="59"/>
      <c r="R661" s="59"/>
      <c r="S661" s="59"/>
      <c r="T661" s="60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U661" s="18" t="s">
        <v>86</v>
      </c>
    </row>
    <row r="662" spans="1:47" s="2" customFormat="1" ht="12">
      <c r="A662" s="33"/>
      <c r="B662" s="34"/>
      <c r="C662" s="33"/>
      <c r="D662" s="179" t="s">
        <v>782</v>
      </c>
      <c r="E662" s="33"/>
      <c r="F662" s="221" t="s">
        <v>995</v>
      </c>
      <c r="G662" s="33"/>
      <c r="H662" s="222">
        <v>0</v>
      </c>
      <c r="I662" s="33"/>
      <c r="J662" s="33"/>
      <c r="K662" s="33"/>
      <c r="L662" s="34"/>
      <c r="M662" s="202"/>
      <c r="N662" s="203"/>
      <c r="O662" s="59"/>
      <c r="P662" s="59"/>
      <c r="Q662" s="59"/>
      <c r="R662" s="59"/>
      <c r="S662" s="59"/>
      <c r="T662" s="60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U662" s="18" t="s">
        <v>86</v>
      </c>
    </row>
    <row r="663" spans="1:47" s="2" customFormat="1" ht="12">
      <c r="A663" s="33"/>
      <c r="B663" s="34"/>
      <c r="C663" s="33"/>
      <c r="D663" s="179" t="s">
        <v>782</v>
      </c>
      <c r="E663" s="33"/>
      <c r="F663" s="221" t="s">
        <v>996</v>
      </c>
      <c r="G663" s="33"/>
      <c r="H663" s="222">
        <v>-118.272</v>
      </c>
      <c r="I663" s="33"/>
      <c r="J663" s="33"/>
      <c r="K663" s="33"/>
      <c r="L663" s="34"/>
      <c r="M663" s="202"/>
      <c r="N663" s="203"/>
      <c r="O663" s="59"/>
      <c r="P663" s="59"/>
      <c r="Q663" s="59"/>
      <c r="R663" s="59"/>
      <c r="S663" s="59"/>
      <c r="T663" s="60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U663" s="18" t="s">
        <v>86</v>
      </c>
    </row>
    <row r="664" spans="1:47" s="2" customFormat="1" ht="12">
      <c r="A664" s="33"/>
      <c r="B664" s="34"/>
      <c r="C664" s="33"/>
      <c r="D664" s="179" t="s">
        <v>782</v>
      </c>
      <c r="E664" s="33"/>
      <c r="F664" s="221" t="s">
        <v>997</v>
      </c>
      <c r="G664" s="33"/>
      <c r="H664" s="222">
        <v>-5.328</v>
      </c>
      <c r="I664" s="33"/>
      <c r="J664" s="33"/>
      <c r="K664" s="33"/>
      <c r="L664" s="34"/>
      <c r="M664" s="202"/>
      <c r="N664" s="203"/>
      <c r="O664" s="59"/>
      <c r="P664" s="59"/>
      <c r="Q664" s="59"/>
      <c r="R664" s="59"/>
      <c r="S664" s="59"/>
      <c r="T664" s="60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U664" s="18" t="s">
        <v>86</v>
      </c>
    </row>
    <row r="665" spans="1:47" s="2" customFormat="1" ht="12">
      <c r="A665" s="33"/>
      <c r="B665" s="34"/>
      <c r="C665" s="33"/>
      <c r="D665" s="179" t="s">
        <v>782</v>
      </c>
      <c r="E665" s="33"/>
      <c r="F665" s="221" t="s">
        <v>998</v>
      </c>
      <c r="G665" s="33"/>
      <c r="H665" s="222">
        <v>-11.388</v>
      </c>
      <c r="I665" s="33"/>
      <c r="J665" s="33"/>
      <c r="K665" s="33"/>
      <c r="L665" s="34"/>
      <c r="M665" s="202"/>
      <c r="N665" s="203"/>
      <c r="O665" s="59"/>
      <c r="P665" s="59"/>
      <c r="Q665" s="59"/>
      <c r="R665" s="59"/>
      <c r="S665" s="59"/>
      <c r="T665" s="60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U665" s="18" t="s">
        <v>86</v>
      </c>
    </row>
    <row r="666" spans="1:47" s="2" customFormat="1" ht="12">
      <c r="A666" s="33"/>
      <c r="B666" s="34"/>
      <c r="C666" s="33"/>
      <c r="D666" s="179" t="s">
        <v>782</v>
      </c>
      <c r="E666" s="33"/>
      <c r="F666" s="221" t="s">
        <v>999</v>
      </c>
      <c r="G666" s="33"/>
      <c r="H666" s="222">
        <v>-8.804</v>
      </c>
      <c r="I666" s="33"/>
      <c r="J666" s="33"/>
      <c r="K666" s="33"/>
      <c r="L666" s="34"/>
      <c r="M666" s="202"/>
      <c r="N666" s="203"/>
      <c r="O666" s="59"/>
      <c r="P666" s="59"/>
      <c r="Q666" s="59"/>
      <c r="R666" s="59"/>
      <c r="S666" s="59"/>
      <c r="T666" s="60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U666" s="18" t="s">
        <v>86</v>
      </c>
    </row>
    <row r="667" spans="1:47" s="2" customFormat="1" ht="12">
      <c r="A667" s="33"/>
      <c r="B667" s="34"/>
      <c r="C667" s="33"/>
      <c r="D667" s="179" t="s">
        <v>782</v>
      </c>
      <c r="E667" s="33"/>
      <c r="F667" s="221" t="s">
        <v>1000</v>
      </c>
      <c r="G667" s="33"/>
      <c r="H667" s="222">
        <v>-14.2</v>
      </c>
      <c r="I667" s="33"/>
      <c r="J667" s="33"/>
      <c r="K667" s="33"/>
      <c r="L667" s="34"/>
      <c r="M667" s="202"/>
      <c r="N667" s="203"/>
      <c r="O667" s="59"/>
      <c r="P667" s="59"/>
      <c r="Q667" s="59"/>
      <c r="R667" s="59"/>
      <c r="S667" s="59"/>
      <c r="T667" s="60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U667" s="18" t="s">
        <v>86</v>
      </c>
    </row>
    <row r="668" spans="1:47" s="2" customFormat="1" ht="12">
      <c r="A668" s="33"/>
      <c r="B668" s="34"/>
      <c r="C668" s="33"/>
      <c r="D668" s="179" t="s">
        <v>782</v>
      </c>
      <c r="E668" s="33"/>
      <c r="F668" s="221" t="s">
        <v>1001</v>
      </c>
      <c r="G668" s="33"/>
      <c r="H668" s="222">
        <v>0</v>
      </c>
      <c r="I668" s="33"/>
      <c r="J668" s="33"/>
      <c r="K668" s="33"/>
      <c r="L668" s="34"/>
      <c r="M668" s="202"/>
      <c r="N668" s="203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U668" s="18" t="s">
        <v>86</v>
      </c>
    </row>
    <row r="669" spans="1:47" s="2" customFormat="1" ht="12">
      <c r="A669" s="33"/>
      <c r="B669" s="34"/>
      <c r="C669" s="33"/>
      <c r="D669" s="179" t="s">
        <v>782</v>
      </c>
      <c r="E669" s="33"/>
      <c r="F669" s="221" t="s">
        <v>1002</v>
      </c>
      <c r="G669" s="33"/>
      <c r="H669" s="222">
        <v>-316</v>
      </c>
      <c r="I669" s="33"/>
      <c r="J669" s="33"/>
      <c r="K669" s="33"/>
      <c r="L669" s="34"/>
      <c r="M669" s="202"/>
      <c r="N669" s="203"/>
      <c r="O669" s="59"/>
      <c r="P669" s="59"/>
      <c r="Q669" s="59"/>
      <c r="R669" s="59"/>
      <c r="S669" s="59"/>
      <c r="T669" s="60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U669" s="18" t="s">
        <v>86</v>
      </c>
    </row>
    <row r="670" spans="1:47" s="2" customFormat="1" ht="12">
      <c r="A670" s="33"/>
      <c r="B670" s="34"/>
      <c r="C670" s="33"/>
      <c r="D670" s="179" t="s">
        <v>782</v>
      </c>
      <c r="E670" s="33"/>
      <c r="F670" s="221" t="s">
        <v>776</v>
      </c>
      <c r="G670" s="33"/>
      <c r="H670" s="222">
        <v>241.607</v>
      </c>
      <c r="I670" s="33"/>
      <c r="J670" s="33"/>
      <c r="K670" s="33"/>
      <c r="L670" s="34"/>
      <c r="M670" s="202"/>
      <c r="N670" s="203"/>
      <c r="O670" s="59"/>
      <c r="P670" s="59"/>
      <c r="Q670" s="59"/>
      <c r="R670" s="59"/>
      <c r="S670" s="59"/>
      <c r="T670" s="60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U670" s="18" t="s">
        <v>86</v>
      </c>
    </row>
    <row r="671" spans="1:47" s="2" customFormat="1" ht="12">
      <c r="A671" s="33"/>
      <c r="B671" s="34"/>
      <c r="C671" s="33"/>
      <c r="D671" s="179" t="s">
        <v>782</v>
      </c>
      <c r="E671" s="33"/>
      <c r="F671" s="220" t="s">
        <v>1065</v>
      </c>
      <c r="G671" s="33"/>
      <c r="H671" s="33"/>
      <c r="I671" s="33"/>
      <c r="J671" s="33"/>
      <c r="K671" s="33"/>
      <c r="L671" s="34"/>
      <c r="M671" s="202"/>
      <c r="N671" s="203"/>
      <c r="O671" s="59"/>
      <c r="P671" s="59"/>
      <c r="Q671" s="59"/>
      <c r="R671" s="59"/>
      <c r="S671" s="59"/>
      <c r="T671" s="60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U671" s="18" t="s">
        <v>86</v>
      </c>
    </row>
    <row r="672" spans="1:47" s="2" customFormat="1" ht="12">
      <c r="A672" s="33"/>
      <c r="B672" s="34"/>
      <c r="C672" s="33"/>
      <c r="D672" s="179" t="s">
        <v>782</v>
      </c>
      <c r="E672" s="33"/>
      <c r="F672" s="221" t="s">
        <v>1012</v>
      </c>
      <c r="G672" s="33"/>
      <c r="H672" s="222">
        <v>19.8</v>
      </c>
      <c r="I672" s="33"/>
      <c r="J672" s="33"/>
      <c r="K672" s="33"/>
      <c r="L672" s="34"/>
      <c r="M672" s="202"/>
      <c r="N672" s="203"/>
      <c r="O672" s="59"/>
      <c r="P672" s="59"/>
      <c r="Q672" s="59"/>
      <c r="R672" s="59"/>
      <c r="S672" s="59"/>
      <c r="T672" s="60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U672" s="18" t="s">
        <v>86</v>
      </c>
    </row>
    <row r="673" spans="1:47" s="2" customFormat="1" ht="12">
      <c r="A673" s="33"/>
      <c r="B673" s="34"/>
      <c r="C673" s="33"/>
      <c r="D673" s="179" t="s">
        <v>782</v>
      </c>
      <c r="E673" s="33"/>
      <c r="F673" s="221" t="s">
        <v>1013</v>
      </c>
      <c r="G673" s="33"/>
      <c r="H673" s="222">
        <v>32.4</v>
      </c>
      <c r="I673" s="33"/>
      <c r="J673" s="33"/>
      <c r="K673" s="33"/>
      <c r="L673" s="34"/>
      <c r="M673" s="202"/>
      <c r="N673" s="203"/>
      <c r="O673" s="59"/>
      <c r="P673" s="59"/>
      <c r="Q673" s="59"/>
      <c r="R673" s="59"/>
      <c r="S673" s="59"/>
      <c r="T673" s="60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U673" s="18" t="s">
        <v>86</v>
      </c>
    </row>
    <row r="674" spans="1:47" s="2" customFormat="1" ht="12">
      <c r="A674" s="33"/>
      <c r="B674" s="34"/>
      <c r="C674" s="33"/>
      <c r="D674" s="179" t="s">
        <v>782</v>
      </c>
      <c r="E674" s="33"/>
      <c r="F674" s="221" t="s">
        <v>776</v>
      </c>
      <c r="G674" s="33"/>
      <c r="H674" s="222">
        <v>52.2</v>
      </c>
      <c r="I674" s="33"/>
      <c r="J674" s="33"/>
      <c r="K674" s="33"/>
      <c r="L674" s="34"/>
      <c r="M674" s="202"/>
      <c r="N674" s="203"/>
      <c r="O674" s="59"/>
      <c r="P674" s="59"/>
      <c r="Q674" s="59"/>
      <c r="R674" s="59"/>
      <c r="S674" s="59"/>
      <c r="T674" s="60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U674" s="18" t="s">
        <v>86</v>
      </c>
    </row>
    <row r="675" spans="1:47" s="2" customFormat="1" ht="12">
      <c r="A675" s="33"/>
      <c r="B675" s="34"/>
      <c r="C675" s="33"/>
      <c r="D675" s="179" t="s">
        <v>782</v>
      </c>
      <c r="E675" s="33"/>
      <c r="F675" s="220" t="s">
        <v>962</v>
      </c>
      <c r="G675" s="33"/>
      <c r="H675" s="33"/>
      <c r="I675" s="33"/>
      <c r="J675" s="33"/>
      <c r="K675" s="33"/>
      <c r="L675" s="34"/>
      <c r="M675" s="202"/>
      <c r="N675" s="203"/>
      <c r="O675" s="59"/>
      <c r="P675" s="59"/>
      <c r="Q675" s="59"/>
      <c r="R675" s="59"/>
      <c r="S675" s="59"/>
      <c r="T675" s="60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U675" s="18" t="s">
        <v>86</v>
      </c>
    </row>
    <row r="676" spans="1:47" s="2" customFormat="1" ht="12">
      <c r="A676" s="33"/>
      <c r="B676" s="34"/>
      <c r="C676" s="33"/>
      <c r="D676" s="179" t="s">
        <v>782</v>
      </c>
      <c r="E676" s="33"/>
      <c r="F676" s="221" t="s">
        <v>946</v>
      </c>
      <c r="G676" s="33"/>
      <c r="H676" s="222">
        <v>93.86</v>
      </c>
      <c r="I676" s="33"/>
      <c r="J676" s="33"/>
      <c r="K676" s="33"/>
      <c r="L676" s="34"/>
      <c r="M676" s="202"/>
      <c r="N676" s="203"/>
      <c r="O676" s="59"/>
      <c r="P676" s="59"/>
      <c r="Q676" s="59"/>
      <c r="R676" s="59"/>
      <c r="S676" s="59"/>
      <c r="T676" s="60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U676" s="18" t="s">
        <v>86</v>
      </c>
    </row>
    <row r="677" spans="1:47" s="2" customFormat="1" ht="12">
      <c r="A677" s="33"/>
      <c r="B677" s="34"/>
      <c r="C677" s="33"/>
      <c r="D677" s="179" t="s">
        <v>782</v>
      </c>
      <c r="E677" s="33"/>
      <c r="F677" s="221" t="s">
        <v>645</v>
      </c>
      <c r="G677" s="33"/>
      <c r="H677" s="222">
        <v>93.86</v>
      </c>
      <c r="I677" s="33"/>
      <c r="J677" s="33"/>
      <c r="K677" s="33"/>
      <c r="L677" s="34"/>
      <c r="M677" s="202"/>
      <c r="N677" s="203"/>
      <c r="O677" s="59"/>
      <c r="P677" s="59"/>
      <c r="Q677" s="59"/>
      <c r="R677" s="59"/>
      <c r="S677" s="59"/>
      <c r="T677" s="60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U677" s="18" t="s">
        <v>86</v>
      </c>
    </row>
    <row r="678" spans="1:47" s="2" customFormat="1" ht="12">
      <c r="A678" s="33"/>
      <c r="B678" s="34"/>
      <c r="C678" s="33"/>
      <c r="D678" s="179" t="s">
        <v>782</v>
      </c>
      <c r="E678" s="33"/>
      <c r="F678" s="220" t="s">
        <v>963</v>
      </c>
      <c r="G678" s="33"/>
      <c r="H678" s="33"/>
      <c r="I678" s="33"/>
      <c r="J678" s="33"/>
      <c r="K678" s="33"/>
      <c r="L678" s="34"/>
      <c r="M678" s="202"/>
      <c r="N678" s="203"/>
      <c r="O678" s="59"/>
      <c r="P678" s="59"/>
      <c r="Q678" s="59"/>
      <c r="R678" s="59"/>
      <c r="S678" s="59"/>
      <c r="T678" s="60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U678" s="18" t="s">
        <v>86</v>
      </c>
    </row>
    <row r="679" spans="1:47" s="2" customFormat="1" ht="12">
      <c r="A679" s="33"/>
      <c r="B679" s="34"/>
      <c r="C679" s="33"/>
      <c r="D679" s="179" t="s">
        <v>782</v>
      </c>
      <c r="E679" s="33"/>
      <c r="F679" s="221" t="s">
        <v>954</v>
      </c>
      <c r="G679" s="33"/>
      <c r="H679" s="222">
        <v>246.93</v>
      </c>
      <c r="I679" s="33"/>
      <c r="J679" s="33"/>
      <c r="K679" s="33"/>
      <c r="L679" s="34"/>
      <c r="M679" s="202"/>
      <c r="N679" s="203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U679" s="18" t="s">
        <v>86</v>
      </c>
    </row>
    <row r="680" spans="1:47" s="2" customFormat="1" ht="12">
      <c r="A680" s="33"/>
      <c r="B680" s="34"/>
      <c r="C680" s="33"/>
      <c r="D680" s="179" t="s">
        <v>782</v>
      </c>
      <c r="E680" s="33"/>
      <c r="F680" s="221" t="s">
        <v>645</v>
      </c>
      <c r="G680" s="33"/>
      <c r="H680" s="222">
        <v>246.93</v>
      </c>
      <c r="I680" s="33"/>
      <c r="J680" s="33"/>
      <c r="K680" s="33"/>
      <c r="L680" s="34"/>
      <c r="M680" s="202"/>
      <c r="N680" s="203"/>
      <c r="O680" s="59"/>
      <c r="P680" s="59"/>
      <c r="Q680" s="59"/>
      <c r="R680" s="59"/>
      <c r="S680" s="59"/>
      <c r="T680" s="60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U680" s="18" t="s">
        <v>86</v>
      </c>
    </row>
    <row r="681" spans="1:47" s="2" customFormat="1" ht="12">
      <c r="A681" s="33"/>
      <c r="B681" s="34"/>
      <c r="C681" s="33"/>
      <c r="D681" s="179" t="s">
        <v>782</v>
      </c>
      <c r="E681" s="33"/>
      <c r="F681" s="220" t="s">
        <v>964</v>
      </c>
      <c r="G681" s="33"/>
      <c r="H681" s="33"/>
      <c r="I681" s="33"/>
      <c r="J681" s="33"/>
      <c r="K681" s="33"/>
      <c r="L681" s="34"/>
      <c r="M681" s="202"/>
      <c r="N681" s="203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U681" s="18" t="s">
        <v>86</v>
      </c>
    </row>
    <row r="682" spans="1:47" s="2" customFormat="1" ht="12">
      <c r="A682" s="33"/>
      <c r="B682" s="34"/>
      <c r="C682" s="33"/>
      <c r="D682" s="179" t="s">
        <v>782</v>
      </c>
      <c r="E682" s="33"/>
      <c r="F682" s="221" t="s">
        <v>965</v>
      </c>
      <c r="G682" s="33"/>
      <c r="H682" s="222">
        <v>0</v>
      </c>
      <c r="I682" s="33"/>
      <c r="J682" s="33"/>
      <c r="K682" s="33"/>
      <c r="L682" s="34"/>
      <c r="M682" s="202"/>
      <c r="N682" s="203"/>
      <c r="O682" s="59"/>
      <c r="P682" s="59"/>
      <c r="Q682" s="59"/>
      <c r="R682" s="59"/>
      <c r="S682" s="59"/>
      <c r="T682" s="60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U682" s="18" t="s">
        <v>86</v>
      </c>
    </row>
    <row r="683" spans="1:47" s="2" customFormat="1" ht="12">
      <c r="A683" s="33"/>
      <c r="B683" s="34"/>
      <c r="C683" s="33"/>
      <c r="D683" s="179" t="s">
        <v>782</v>
      </c>
      <c r="E683" s="33"/>
      <c r="F683" s="221" t="s">
        <v>966</v>
      </c>
      <c r="G683" s="33"/>
      <c r="H683" s="222">
        <v>93.86</v>
      </c>
      <c r="I683" s="33"/>
      <c r="J683" s="33"/>
      <c r="K683" s="33"/>
      <c r="L683" s="34"/>
      <c r="M683" s="202"/>
      <c r="N683" s="203"/>
      <c r="O683" s="59"/>
      <c r="P683" s="59"/>
      <c r="Q683" s="59"/>
      <c r="R683" s="59"/>
      <c r="S683" s="59"/>
      <c r="T683" s="60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U683" s="18" t="s">
        <v>86</v>
      </c>
    </row>
    <row r="684" spans="1:47" s="2" customFormat="1" ht="12">
      <c r="A684" s="33"/>
      <c r="B684" s="34"/>
      <c r="C684" s="33"/>
      <c r="D684" s="179" t="s">
        <v>782</v>
      </c>
      <c r="E684" s="33"/>
      <c r="F684" s="221" t="s">
        <v>967</v>
      </c>
      <c r="G684" s="33"/>
      <c r="H684" s="222">
        <v>246.93</v>
      </c>
      <c r="I684" s="33"/>
      <c r="J684" s="33"/>
      <c r="K684" s="33"/>
      <c r="L684" s="34"/>
      <c r="M684" s="202"/>
      <c r="N684" s="203"/>
      <c r="O684" s="59"/>
      <c r="P684" s="59"/>
      <c r="Q684" s="59"/>
      <c r="R684" s="59"/>
      <c r="S684" s="59"/>
      <c r="T684" s="60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U684" s="18" t="s">
        <v>86</v>
      </c>
    </row>
    <row r="685" spans="1:47" s="2" customFormat="1" ht="12">
      <c r="A685" s="33"/>
      <c r="B685" s="34"/>
      <c r="C685" s="33"/>
      <c r="D685" s="179" t="s">
        <v>782</v>
      </c>
      <c r="E685" s="33"/>
      <c r="F685" s="221" t="s">
        <v>645</v>
      </c>
      <c r="G685" s="33"/>
      <c r="H685" s="222">
        <v>340.79</v>
      </c>
      <c r="I685" s="33"/>
      <c r="J685" s="33"/>
      <c r="K685" s="33"/>
      <c r="L685" s="34"/>
      <c r="M685" s="202"/>
      <c r="N685" s="203"/>
      <c r="O685" s="59"/>
      <c r="P685" s="59"/>
      <c r="Q685" s="59"/>
      <c r="R685" s="59"/>
      <c r="S685" s="59"/>
      <c r="T685" s="60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U685" s="18" t="s">
        <v>86</v>
      </c>
    </row>
    <row r="686" spans="1:47" s="2" customFormat="1" ht="12">
      <c r="A686" s="33"/>
      <c r="B686" s="34"/>
      <c r="C686" s="33"/>
      <c r="D686" s="179" t="s">
        <v>782</v>
      </c>
      <c r="E686" s="33"/>
      <c r="F686" s="220" t="s">
        <v>1019</v>
      </c>
      <c r="G686" s="33"/>
      <c r="H686" s="33"/>
      <c r="I686" s="33"/>
      <c r="J686" s="33"/>
      <c r="K686" s="33"/>
      <c r="L686" s="34"/>
      <c r="M686" s="202"/>
      <c r="N686" s="203"/>
      <c r="O686" s="59"/>
      <c r="P686" s="59"/>
      <c r="Q686" s="59"/>
      <c r="R686" s="59"/>
      <c r="S686" s="59"/>
      <c r="T686" s="60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U686" s="18" t="s">
        <v>86</v>
      </c>
    </row>
    <row r="687" spans="1:47" s="2" customFormat="1" ht="12">
      <c r="A687" s="33"/>
      <c r="B687" s="34"/>
      <c r="C687" s="33"/>
      <c r="D687" s="179" t="s">
        <v>782</v>
      </c>
      <c r="E687" s="33"/>
      <c r="F687" s="221" t="s">
        <v>1020</v>
      </c>
      <c r="G687" s="33"/>
      <c r="H687" s="222">
        <v>9</v>
      </c>
      <c r="I687" s="33"/>
      <c r="J687" s="33"/>
      <c r="K687" s="33"/>
      <c r="L687" s="34"/>
      <c r="M687" s="202"/>
      <c r="N687" s="203"/>
      <c r="O687" s="59"/>
      <c r="P687" s="59"/>
      <c r="Q687" s="59"/>
      <c r="R687" s="59"/>
      <c r="S687" s="59"/>
      <c r="T687" s="60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U687" s="18" t="s">
        <v>86</v>
      </c>
    </row>
    <row r="688" spans="1:47" s="2" customFormat="1" ht="12">
      <c r="A688" s="33"/>
      <c r="B688" s="34"/>
      <c r="C688" s="33"/>
      <c r="D688" s="179" t="s">
        <v>782</v>
      </c>
      <c r="E688" s="33"/>
      <c r="F688" s="221" t="s">
        <v>645</v>
      </c>
      <c r="G688" s="33"/>
      <c r="H688" s="222">
        <v>9</v>
      </c>
      <c r="I688" s="33"/>
      <c r="J688" s="33"/>
      <c r="K688" s="33"/>
      <c r="L688" s="34"/>
      <c r="M688" s="202"/>
      <c r="N688" s="203"/>
      <c r="O688" s="59"/>
      <c r="P688" s="59"/>
      <c r="Q688" s="59"/>
      <c r="R688" s="59"/>
      <c r="S688" s="59"/>
      <c r="T688" s="60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U688" s="18" t="s">
        <v>86</v>
      </c>
    </row>
    <row r="689" spans="1:65" s="2" customFormat="1" ht="16.5" customHeight="1">
      <c r="A689" s="33"/>
      <c r="B689" s="149"/>
      <c r="C689" s="163" t="s">
        <v>1066</v>
      </c>
      <c r="D689" s="163" t="s">
        <v>165</v>
      </c>
      <c r="E689" s="164" t="s">
        <v>1067</v>
      </c>
      <c r="F689" s="165" t="s">
        <v>1068</v>
      </c>
      <c r="G689" s="166" t="s">
        <v>213</v>
      </c>
      <c r="H689" s="167">
        <v>327.667</v>
      </c>
      <c r="I689" s="168"/>
      <c r="J689" s="169">
        <f>ROUND(I689*H689,2)</f>
        <v>0</v>
      </c>
      <c r="K689" s="165" t="s">
        <v>1</v>
      </c>
      <c r="L689" s="170"/>
      <c r="M689" s="171" t="s">
        <v>1</v>
      </c>
      <c r="N689" s="172" t="s">
        <v>43</v>
      </c>
      <c r="O689" s="59"/>
      <c r="P689" s="159">
        <f>O689*H689</f>
        <v>0</v>
      </c>
      <c r="Q689" s="159">
        <v>0</v>
      </c>
      <c r="R689" s="159">
        <f>Q689*H689</f>
        <v>0</v>
      </c>
      <c r="S689" s="159">
        <v>0</v>
      </c>
      <c r="T689" s="160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1" t="s">
        <v>158</v>
      </c>
      <c r="AT689" s="161" t="s">
        <v>165</v>
      </c>
      <c r="AU689" s="161" t="s">
        <v>86</v>
      </c>
      <c r="AY689" s="18" t="s">
        <v>157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8" t="s">
        <v>33</v>
      </c>
      <c r="BK689" s="162">
        <f>ROUND(I689*H689,2)</f>
        <v>0</v>
      </c>
      <c r="BL689" s="18" t="s">
        <v>164</v>
      </c>
      <c r="BM689" s="161" t="s">
        <v>1069</v>
      </c>
    </row>
    <row r="690" spans="2:51" s="14" customFormat="1" ht="12">
      <c r="B690" s="186"/>
      <c r="D690" s="179" t="s">
        <v>245</v>
      </c>
      <c r="E690" s="187" t="s">
        <v>1</v>
      </c>
      <c r="F690" s="188" t="s">
        <v>1070</v>
      </c>
      <c r="H690" s="189">
        <v>327.667</v>
      </c>
      <c r="I690" s="190"/>
      <c r="L690" s="186"/>
      <c r="M690" s="191"/>
      <c r="N690" s="192"/>
      <c r="O690" s="192"/>
      <c r="P690" s="192"/>
      <c r="Q690" s="192"/>
      <c r="R690" s="192"/>
      <c r="S690" s="192"/>
      <c r="T690" s="193"/>
      <c r="AT690" s="187" t="s">
        <v>245</v>
      </c>
      <c r="AU690" s="187" t="s">
        <v>86</v>
      </c>
      <c r="AV690" s="14" t="s">
        <v>86</v>
      </c>
      <c r="AW690" s="14" t="s">
        <v>31</v>
      </c>
      <c r="AX690" s="14" t="s">
        <v>78</v>
      </c>
      <c r="AY690" s="187" t="s">
        <v>157</v>
      </c>
    </row>
    <row r="691" spans="2:51" s="15" customFormat="1" ht="12">
      <c r="B691" s="204"/>
      <c r="D691" s="179" t="s">
        <v>245</v>
      </c>
      <c r="E691" s="205" t="s">
        <v>1</v>
      </c>
      <c r="F691" s="206" t="s">
        <v>645</v>
      </c>
      <c r="H691" s="207">
        <v>327.667</v>
      </c>
      <c r="I691" s="208"/>
      <c r="L691" s="204"/>
      <c r="M691" s="209"/>
      <c r="N691" s="210"/>
      <c r="O691" s="210"/>
      <c r="P691" s="210"/>
      <c r="Q691" s="210"/>
      <c r="R691" s="210"/>
      <c r="S691" s="210"/>
      <c r="T691" s="211"/>
      <c r="AT691" s="205" t="s">
        <v>245</v>
      </c>
      <c r="AU691" s="205" t="s">
        <v>86</v>
      </c>
      <c r="AV691" s="15" t="s">
        <v>164</v>
      </c>
      <c r="AW691" s="15" t="s">
        <v>31</v>
      </c>
      <c r="AX691" s="15" t="s">
        <v>33</v>
      </c>
      <c r="AY691" s="205" t="s">
        <v>157</v>
      </c>
    </row>
    <row r="692" spans="1:47" s="2" customFormat="1" ht="12">
      <c r="A692" s="33"/>
      <c r="B692" s="34"/>
      <c r="C692" s="33"/>
      <c r="D692" s="179" t="s">
        <v>782</v>
      </c>
      <c r="E692" s="33"/>
      <c r="F692" s="220" t="s">
        <v>1071</v>
      </c>
      <c r="G692" s="33"/>
      <c r="H692" s="33"/>
      <c r="I692" s="33"/>
      <c r="J692" s="33"/>
      <c r="K692" s="33"/>
      <c r="L692" s="34"/>
      <c r="M692" s="202"/>
      <c r="N692" s="203"/>
      <c r="O692" s="59"/>
      <c r="P692" s="59"/>
      <c r="Q692" s="59"/>
      <c r="R692" s="59"/>
      <c r="S692" s="59"/>
      <c r="T692" s="60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U692" s="18" t="s">
        <v>86</v>
      </c>
    </row>
    <row r="693" spans="1:47" s="2" customFormat="1" ht="12">
      <c r="A693" s="33"/>
      <c r="B693" s="34"/>
      <c r="C693" s="33"/>
      <c r="D693" s="179" t="s">
        <v>782</v>
      </c>
      <c r="E693" s="33"/>
      <c r="F693" s="221" t="s">
        <v>1054</v>
      </c>
      <c r="G693" s="33"/>
      <c r="H693" s="222">
        <v>241.607</v>
      </c>
      <c r="I693" s="33"/>
      <c r="J693" s="33"/>
      <c r="K693" s="33"/>
      <c r="L693" s="34"/>
      <c r="M693" s="202"/>
      <c r="N693" s="203"/>
      <c r="O693" s="59"/>
      <c r="P693" s="59"/>
      <c r="Q693" s="59"/>
      <c r="R693" s="59"/>
      <c r="S693" s="59"/>
      <c r="T693" s="60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U693" s="18" t="s">
        <v>86</v>
      </c>
    </row>
    <row r="694" spans="1:47" s="2" customFormat="1" ht="12">
      <c r="A694" s="33"/>
      <c r="B694" s="34"/>
      <c r="C694" s="33"/>
      <c r="D694" s="179" t="s">
        <v>782</v>
      </c>
      <c r="E694" s="33"/>
      <c r="F694" s="221" t="s">
        <v>1055</v>
      </c>
      <c r="G694" s="33"/>
      <c r="H694" s="222">
        <v>52.2</v>
      </c>
      <c r="I694" s="33"/>
      <c r="J694" s="33"/>
      <c r="K694" s="33"/>
      <c r="L694" s="34"/>
      <c r="M694" s="202"/>
      <c r="N694" s="203"/>
      <c r="O694" s="59"/>
      <c r="P694" s="59"/>
      <c r="Q694" s="59"/>
      <c r="R694" s="59"/>
      <c r="S694" s="59"/>
      <c r="T694" s="60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U694" s="18" t="s">
        <v>86</v>
      </c>
    </row>
    <row r="695" spans="1:47" s="2" customFormat="1" ht="12">
      <c r="A695" s="33"/>
      <c r="B695" s="34"/>
      <c r="C695" s="33"/>
      <c r="D695" s="179" t="s">
        <v>782</v>
      </c>
      <c r="E695" s="33"/>
      <c r="F695" s="221" t="s">
        <v>1056</v>
      </c>
      <c r="G695" s="33"/>
      <c r="H695" s="222">
        <v>0</v>
      </c>
      <c r="I695" s="33"/>
      <c r="J695" s="33"/>
      <c r="K695" s="33"/>
      <c r="L695" s="34"/>
      <c r="M695" s="202"/>
      <c r="N695" s="203"/>
      <c r="O695" s="59"/>
      <c r="P695" s="59"/>
      <c r="Q695" s="59"/>
      <c r="R695" s="59"/>
      <c r="S695" s="59"/>
      <c r="T695" s="60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U695" s="18" t="s">
        <v>86</v>
      </c>
    </row>
    <row r="696" spans="1:47" s="2" customFormat="1" ht="12">
      <c r="A696" s="33"/>
      <c r="B696" s="34"/>
      <c r="C696" s="33"/>
      <c r="D696" s="179" t="s">
        <v>782</v>
      </c>
      <c r="E696" s="33"/>
      <c r="F696" s="221" t="s">
        <v>1057</v>
      </c>
      <c r="G696" s="33"/>
      <c r="H696" s="222">
        <v>-92.851</v>
      </c>
      <c r="I696" s="33"/>
      <c r="J696" s="33"/>
      <c r="K696" s="33"/>
      <c r="L696" s="34"/>
      <c r="M696" s="202"/>
      <c r="N696" s="203"/>
      <c r="O696" s="59"/>
      <c r="P696" s="59"/>
      <c r="Q696" s="59"/>
      <c r="R696" s="59"/>
      <c r="S696" s="59"/>
      <c r="T696" s="60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U696" s="18" t="s">
        <v>86</v>
      </c>
    </row>
    <row r="697" spans="1:47" s="2" customFormat="1" ht="12">
      <c r="A697" s="33"/>
      <c r="B697" s="34"/>
      <c r="C697" s="33"/>
      <c r="D697" s="179" t="s">
        <v>782</v>
      </c>
      <c r="E697" s="33"/>
      <c r="F697" s="221" t="s">
        <v>1058</v>
      </c>
      <c r="G697" s="33"/>
      <c r="H697" s="222">
        <v>-34.079</v>
      </c>
      <c r="I697" s="33"/>
      <c r="J697" s="33"/>
      <c r="K697" s="33"/>
      <c r="L697" s="34"/>
      <c r="M697" s="202"/>
      <c r="N697" s="203"/>
      <c r="O697" s="59"/>
      <c r="P697" s="59"/>
      <c r="Q697" s="59"/>
      <c r="R697" s="59"/>
      <c r="S697" s="59"/>
      <c r="T697" s="60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U697" s="18" t="s">
        <v>86</v>
      </c>
    </row>
    <row r="698" spans="1:47" s="2" customFormat="1" ht="12">
      <c r="A698" s="33"/>
      <c r="B698" s="34"/>
      <c r="C698" s="33"/>
      <c r="D698" s="179" t="s">
        <v>782</v>
      </c>
      <c r="E698" s="33"/>
      <c r="F698" s="221" t="s">
        <v>1059</v>
      </c>
      <c r="G698" s="33"/>
      <c r="H698" s="222">
        <v>0</v>
      </c>
      <c r="I698" s="33"/>
      <c r="J698" s="33"/>
      <c r="K698" s="33"/>
      <c r="L698" s="34"/>
      <c r="M698" s="202"/>
      <c r="N698" s="203"/>
      <c r="O698" s="59"/>
      <c r="P698" s="59"/>
      <c r="Q698" s="59"/>
      <c r="R698" s="59"/>
      <c r="S698" s="59"/>
      <c r="T698" s="60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U698" s="18" t="s">
        <v>86</v>
      </c>
    </row>
    <row r="699" spans="1:47" s="2" customFormat="1" ht="12">
      <c r="A699" s="33"/>
      <c r="B699" s="34"/>
      <c r="C699" s="33"/>
      <c r="D699" s="179" t="s">
        <v>782</v>
      </c>
      <c r="E699" s="33"/>
      <c r="F699" s="221" t="s">
        <v>1060</v>
      </c>
      <c r="G699" s="33"/>
      <c r="H699" s="222">
        <v>-4.584</v>
      </c>
      <c r="I699" s="33"/>
      <c r="J699" s="33"/>
      <c r="K699" s="33"/>
      <c r="L699" s="34"/>
      <c r="M699" s="202"/>
      <c r="N699" s="203"/>
      <c r="O699" s="59"/>
      <c r="P699" s="59"/>
      <c r="Q699" s="59"/>
      <c r="R699" s="59"/>
      <c r="S699" s="59"/>
      <c r="T699" s="60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U699" s="18" t="s">
        <v>86</v>
      </c>
    </row>
    <row r="700" spans="1:47" s="2" customFormat="1" ht="12">
      <c r="A700" s="33"/>
      <c r="B700" s="34"/>
      <c r="C700" s="33"/>
      <c r="D700" s="179" t="s">
        <v>782</v>
      </c>
      <c r="E700" s="33"/>
      <c r="F700" s="221" t="s">
        <v>1061</v>
      </c>
      <c r="G700" s="33"/>
      <c r="H700" s="222">
        <v>0</v>
      </c>
      <c r="I700" s="33"/>
      <c r="J700" s="33"/>
      <c r="K700" s="33"/>
      <c r="L700" s="34"/>
      <c r="M700" s="202"/>
      <c r="N700" s="203"/>
      <c r="O700" s="59"/>
      <c r="P700" s="59"/>
      <c r="Q700" s="59"/>
      <c r="R700" s="59"/>
      <c r="S700" s="59"/>
      <c r="T700" s="60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U700" s="18" t="s">
        <v>86</v>
      </c>
    </row>
    <row r="701" spans="1:47" s="2" customFormat="1" ht="12">
      <c r="A701" s="33"/>
      <c r="B701" s="34"/>
      <c r="C701" s="33"/>
      <c r="D701" s="179" t="s">
        <v>782</v>
      </c>
      <c r="E701" s="33"/>
      <c r="F701" s="221" t="s">
        <v>1062</v>
      </c>
      <c r="G701" s="33"/>
      <c r="H701" s="222">
        <v>-2.16</v>
      </c>
      <c r="I701" s="33"/>
      <c r="J701" s="33"/>
      <c r="K701" s="33"/>
      <c r="L701" s="34"/>
      <c r="M701" s="202"/>
      <c r="N701" s="203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U701" s="18" t="s">
        <v>86</v>
      </c>
    </row>
    <row r="702" spans="1:47" s="2" customFormat="1" ht="12">
      <c r="A702" s="33"/>
      <c r="B702" s="34"/>
      <c r="C702" s="33"/>
      <c r="D702" s="179" t="s">
        <v>782</v>
      </c>
      <c r="E702" s="33"/>
      <c r="F702" s="221" t="s">
        <v>1063</v>
      </c>
      <c r="G702" s="33"/>
      <c r="H702" s="222">
        <v>-2.525</v>
      </c>
      <c r="I702" s="33"/>
      <c r="J702" s="33"/>
      <c r="K702" s="33"/>
      <c r="L702" s="34"/>
      <c r="M702" s="202"/>
      <c r="N702" s="203"/>
      <c r="O702" s="59"/>
      <c r="P702" s="59"/>
      <c r="Q702" s="59"/>
      <c r="R702" s="59"/>
      <c r="S702" s="59"/>
      <c r="T702" s="60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U702" s="18" t="s">
        <v>86</v>
      </c>
    </row>
    <row r="703" spans="1:47" s="2" customFormat="1" ht="12">
      <c r="A703" s="33"/>
      <c r="B703" s="34"/>
      <c r="C703" s="33"/>
      <c r="D703" s="179" t="s">
        <v>782</v>
      </c>
      <c r="E703" s="33"/>
      <c r="F703" s="221" t="s">
        <v>645</v>
      </c>
      <c r="G703" s="33"/>
      <c r="H703" s="222">
        <v>157.608</v>
      </c>
      <c r="I703" s="33"/>
      <c r="J703" s="33"/>
      <c r="K703" s="33"/>
      <c r="L703" s="34"/>
      <c r="M703" s="202"/>
      <c r="N703" s="203"/>
      <c r="O703" s="59"/>
      <c r="P703" s="59"/>
      <c r="Q703" s="59"/>
      <c r="R703" s="59"/>
      <c r="S703" s="59"/>
      <c r="T703" s="60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U703" s="18" t="s">
        <v>86</v>
      </c>
    </row>
    <row r="704" spans="1:65" s="2" customFormat="1" ht="16.5" customHeight="1">
      <c r="A704" s="33"/>
      <c r="B704" s="149"/>
      <c r="C704" s="150" t="s">
        <v>346</v>
      </c>
      <c r="D704" s="150" t="s">
        <v>160</v>
      </c>
      <c r="E704" s="151" t="s">
        <v>1072</v>
      </c>
      <c r="F704" s="152" t="s">
        <v>1073</v>
      </c>
      <c r="G704" s="153" t="s">
        <v>730</v>
      </c>
      <c r="H704" s="154">
        <v>308.967</v>
      </c>
      <c r="I704" s="155"/>
      <c r="J704" s="156">
        <f>ROUND(I704*H704,2)</f>
        <v>0</v>
      </c>
      <c r="K704" s="152" t="s">
        <v>636</v>
      </c>
      <c r="L704" s="34"/>
      <c r="M704" s="157" t="s">
        <v>1</v>
      </c>
      <c r="N704" s="158" t="s">
        <v>43</v>
      </c>
      <c r="O704" s="59"/>
      <c r="P704" s="159">
        <f>O704*H704</f>
        <v>0</v>
      </c>
      <c r="Q704" s="159">
        <v>0</v>
      </c>
      <c r="R704" s="159">
        <f>Q704*H704</f>
        <v>0</v>
      </c>
      <c r="S704" s="159">
        <v>0</v>
      </c>
      <c r="T704" s="160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1" t="s">
        <v>164</v>
      </c>
      <c r="AT704" s="161" t="s">
        <v>160</v>
      </c>
      <c r="AU704" s="161" t="s">
        <v>86</v>
      </c>
      <c r="AY704" s="18" t="s">
        <v>157</v>
      </c>
      <c r="BE704" s="162">
        <f>IF(N704="základní",J704,0)</f>
        <v>0</v>
      </c>
      <c r="BF704" s="162">
        <f>IF(N704="snížená",J704,0)</f>
        <v>0</v>
      </c>
      <c r="BG704" s="162">
        <f>IF(N704="zákl. přenesená",J704,0)</f>
        <v>0</v>
      </c>
      <c r="BH704" s="162">
        <f>IF(N704="sníž. přenesená",J704,0)</f>
        <v>0</v>
      </c>
      <c r="BI704" s="162">
        <f>IF(N704="nulová",J704,0)</f>
        <v>0</v>
      </c>
      <c r="BJ704" s="18" t="s">
        <v>33</v>
      </c>
      <c r="BK704" s="162">
        <f>ROUND(I704*H704,2)</f>
        <v>0</v>
      </c>
      <c r="BL704" s="18" t="s">
        <v>164</v>
      </c>
      <c r="BM704" s="161" t="s">
        <v>1074</v>
      </c>
    </row>
    <row r="705" spans="1:47" s="2" customFormat="1" ht="12">
      <c r="A705" s="33"/>
      <c r="B705" s="34"/>
      <c r="C705" s="33"/>
      <c r="D705" s="199" t="s">
        <v>638</v>
      </c>
      <c r="E705" s="33"/>
      <c r="F705" s="200" t="s">
        <v>1075</v>
      </c>
      <c r="G705" s="33"/>
      <c r="H705" s="33"/>
      <c r="I705" s="201"/>
      <c r="J705" s="33"/>
      <c r="K705" s="33"/>
      <c r="L705" s="34"/>
      <c r="M705" s="202"/>
      <c r="N705" s="203"/>
      <c r="O705" s="59"/>
      <c r="P705" s="59"/>
      <c r="Q705" s="59"/>
      <c r="R705" s="59"/>
      <c r="S705" s="59"/>
      <c r="T705" s="60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T705" s="18" t="s">
        <v>638</v>
      </c>
      <c r="AU705" s="18" t="s">
        <v>86</v>
      </c>
    </row>
    <row r="706" spans="2:51" s="14" customFormat="1" ht="12">
      <c r="B706" s="186"/>
      <c r="D706" s="179" t="s">
        <v>245</v>
      </c>
      <c r="E706" s="187" t="s">
        <v>1</v>
      </c>
      <c r="F706" s="188" t="s">
        <v>1076</v>
      </c>
      <c r="H706" s="189">
        <v>182.037</v>
      </c>
      <c r="I706" s="190"/>
      <c r="L706" s="186"/>
      <c r="M706" s="191"/>
      <c r="N706" s="192"/>
      <c r="O706" s="192"/>
      <c r="P706" s="192"/>
      <c r="Q706" s="192"/>
      <c r="R706" s="192"/>
      <c r="S706" s="192"/>
      <c r="T706" s="193"/>
      <c r="AT706" s="187" t="s">
        <v>245</v>
      </c>
      <c r="AU706" s="187" t="s">
        <v>86</v>
      </c>
      <c r="AV706" s="14" t="s">
        <v>86</v>
      </c>
      <c r="AW706" s="14" t="s">
        <v>31</v>
      </c>
      <c r="AX706" s="14" t="s">
        <v>78</v>
      </c>
      <c r="AY706" s="187" t="s">
        <v>157</v>
      </c>
    </row>
    <row r="707" spans="2:51" s="14" customFormat="1" ht="12">
      <c r="B707" s="186"/>
      <c r="D707" s="179" t="s">
        <v>245</v>
      </c>
      <c r="E707" s="187" t="s">
        <v>1</v>
      </c>
      <c r="F707" s="188" t="s">
        <v>1077</v>
      </c>
      <c r="H707" s="189">
        <v>126.93</v>
      </c>
      <c r="I707" s="190"/>
      <c r="L707" s="186"/>
      <c r="M707" s="191"/>
      <c r="N707" s="192"/>
      <c r="O707" s="192"/>
      <c r="P707" s="192"/>
      <c r="Q707" s="192"/>
      <c r="R707" s="192"/>
      <c r="S707" s="192"/>
      <c r="T707" s="193"/>
      <c r="AT707" s="187" t="s">
        <v>245</v>
      </c>
      <c r="AU707" s="187" t="s">
        <v>86</v>
      </c>
      <c r="AV707" s="14" t="s">
        <v>86</v>
      </c>
      <c r="AW707" s="14" t="s">
        <v>31</v>
      </c>
      <c r="AX707" s="14" t="s">
        <v>78</v>
      </c>
      <c r="AY707" s="187" t="s">
        <v>157</v>
      </c>
    </row>
    <row r="708" spans="2:51" s="15" customFormat="1" ht="12">
      <c r="B708" s="204"/>
      <c r="D708" s="179" t="s">
        <v>245</v>
      </c>
      <c r="E708" s="205" t="s">
        <v>1</v>
      </c>
      <c r="F708" s="206" t="s">
        <v>645</v>
      </c>
      <c r="H708" s="207">
        <v>308.967</v>
      </c>
      <c r="I708" s="208"/>
      <c r="L708" s="204"/>
      <c r="M708" s="209"/>
      <c r="N708" s="210"/>
      <c r="O708" s="210"/>
      <c r="P708" s="210"/>
      <c r="Q708" s="210"/>
      <c r="R708" s="210"/>
      <c r="S708" s="210"/>
      <c r="T708" s="211"/>
      <c r="AT708" s="205" t="s">
        <v>245</v>
      </c>
      <c r="AU708" s="205" t="s">
        <v>86</v>
      </c>
      <c r="AV708" s="15" t="s">
        <v>164</v>
      </c>
      <c r="AW708" s="15" t="s">
        <v>31</v>
      </c>
      <c r="AX708" s="15" t="s">
        <v>33</v>
      </c>
      <c r="AY708" s="205" t="s">
        <v>157</v>
      </c>
    </row>
    <row r="709" spans="1:65" s="2" customFormat="1" ht="21.75" customHeight="1">
      <c r="A709" s="33"/>
      <c r="B709" s="149"/>
      <c r="C709" s="150" t="s">
        <v>1078</v>
      </c>
      <c r="D709" s="150" t="s">
        <v>160</v>
      </c>
      <c r="E709" s="151" t="s">
        <v>1033</v>
      </c>
      <c r="F709" s="152" t="s">
        <v>1034</v>
      </c>
      <c r="G709" s="153" t="s">
        <v>730</v>
      </c>
      <c r="H709" s="154">
        <v>308.967</v>
      </c>
      <c r="I709" s="155"/>
      <c r="J709" s="156">
        <f>ROUND(I709*H709,2)</f>
        <v>0</v>
      </c>
      <c r="K709" s="152" t="s">
        <v>636</v>
      </c>
      <c r="L709" s="34"/>
      <c r="M709" s="157" t="s">
        <v>1</v>
      </c>
      <c r="N709" s="158" t="s">
        <v>43</v>
      </c>
      <c r="O709" s="59"/>
      <c r="P709" s="159">
        <f>O709*H709</f>
        <v>0</v>
      </c>
      <c r="Q709" s="159">
        <v>0</v>
      </c>
      <c r="R709" s="159">
        <f>Q709*H709</f>
        <v>0</v>
      </c>
      <c r="S709" s="159">
        <v>0</v>
      </c>
      <c r="T709" s="160">
        <f>S709*H709</f>
        <v>0</v>
      </c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R709" s="161" t="s">
        <v>164</v>
      </c>
      <c r="AT709" s="161" t="s">
        <v>160</v>
      </c>
      <c r="AU709" s="161" t="s">
        <v>86</v>
      </c>
      <c r="AY709" s="18" t="s">
        <v>157</v>
      </c>
      <c r="BE709" s="162">
        <f>IF(N709="základní",J709,0)</f>
        <v>0</v>
      </c>
      <c r="BF709" s="162">
        <f>IF(N709="snížená",J709,0)</f>
        <v>0</v>
      </c>
      <c r="BG709" s="162">
        <f>IF(N709="zákl. přenesená",J709,0)</f>
        <v>0</v>
      </c>
      <c r="BH709" s="162">
        <f>IF(N709="sníž. přenesená",J709,0)</f>
        <v>0</v>
      </c>
      <c r="BI709" s="162">
        <f>IF(N709="nulová",J709,0)</f>
        <v>0</v>
      </c>
      <c r="BJ709" s="18" t="s">
        <v>33</v>
      </c>
      <c r="BK709" s="162">
        <f>ROUND(I709*H709,2)</f>
        <v>0</v>
      </c>
      <c r="BL709" s="18" t="s">
        <v>164</v>
      </c>
      <c r="BM709" s="161" t="s">
        <v>1079</v>
      </c>
    </row>
    <row r="710" spans="1:47" s="2" customFormat="1" ht="12">
      <c r="A710" s="33"/>
      <c r="B710" s="34"/>
      <c r="C710" s="33"/>
      <c r="D710" s="199" t="s">
        <v>638</v>
      </c>
      <c r="E710" s="33"/>
      <c r="F710" s="200" t="s">
        <v>1036</v>
      </c>
      <c r="G710" s="33"/>
      <c r="H710" s="33"/>
      <c r="I710" s="201"/>
      <c r="J710" s="33"/>
      <c r="K710" s="33"/>
      <c r="L710" s="34"/>
      <c r="M710" s="202"/>
      <c r="N710" s="203"/>
      <c r="O710" s="59"/>
      <c r="P710" s="59"/>
      <c r="Q710" s="59"/>
      <c r="R710" s="59"/>
      <c r="S710" s="59"/>
      <c r="T710" s="60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T710" s="18" t="s">
        <v>638</v>
      </c>
      <c r="AU710" s="18" t="s">
        <v>86</v>
      </c>
    </row>
    <row r="711" spans="2:51" s="14" customFormat="1" ht="12">
      <c r="B711" s="186"/>
      <c r="D711" s="179" t="s">
        <v>245</v>
      </c>
      <c r="E711" s="187" t="s">
        <v>1</v>
      </c>
      <c r="F711" s="188" t="s">
        <v>1080</v>
      </c>
      <c r="H711" s="189">
        <v>308.967</v>
      </c>
      <c r="I711" s="190"/>
      <c r="L711" s="186"/>
      <c r="M711" s="191"/>
      <c r="N711" s="192"/>
      <c r="O711" s="192"/>
      <c r="P711" s="192"/>
      <c r="Q711" s="192"/>
      <c r="R711" s="192"/>
      <c r="S711" s="192"/>
      <c r="T711" s="193"/>
      <c r="AT711" s="187" t="s">
        <v>245</v>
      </c>
      <c r="AU711" s="187" t="s">
        <v>86</v>
      </c>
      <c r="AV711" s="14" t="s">
        <v>86</v>
      </c>
      <c r="AW711" s="14" t="s">
        <v>31</v>
      </c>
      <c r="AX711" s="14" t="s">
        <v>33</v>
      </c>
      <c r="AY711" s="187" t="s">
        <v>157</v>
      </c>
    </row>
    <row r="712" spans="1:65" s="2" customFormat="1" ht="16.5" customHeight="1">
      <c r="A712" s="33"/>
      <c r="B712" s="149"/>
      <c r="C712" s="150" t="s">
        <v>349</v>
      </c>
      <c r="D712" s="150" t="s">
        <v>160</v>
      </c>
      <c r="E712" s="151" t="s">
        <v>1081</v>
      </c>
      <c r="F712" s="152" t="s">
        <v>1082</v>
      </c>
      <c r="G712" s="153" t="s">
        <v>284</v>
      </c>
      <c r="H712" s="154">
        <v>93.86</v>
      </c>
      <c r="I712" s="155"/>
      <c r="J712" s="156">
        <f>ROUND(I712*H712,2)</f>
        <v>0</v>
      </c>
      <c r="K712" s="152" t="s">
        <v>636</v>
      </c>
      <c r="L712" s="34"/>
      <c r="M712" s="157" t="s">
        <v>1</v>
      </c>
      <c r="N712" s="158" t="s">
        <v>43</v>
      </c>
      <c r="O712" s="59"/>
      <c r="P712" s="159">
        <f>O712*H712</f>
        <v>0</v>
      </c>
      <c r="Q712" s="159">
        <v>0</v>
      </c>
      <c r="R712" s="159">
        <f>Q712*H712</f>
        <v>0</v>
      </c>
      <c r="S712" s="159">
        <v>0</v>
      </c>
      <c r="T712" s="160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161" t="s">
        <v>164</v>
      </c>
      <c r="AT712" s="161" t="s">
        <v>160</v>
      </c>
      <c r="AU712" s="161" t="s">
        <v>86</v>
      </c>
      <c r="AY712" s="18" t="s">
        <v>157</v>
      </c>
      <c r="BE712" s="162">
        <f>IF(N712="základní",J712,0)</f>
        <v>0</v>
      </c>
      <c r="BF712" s="162">
        <f>IF(N712="snížená",J712,0)</f>
        <v>0</v>
      </c>
      <c r="BG712" s="162">
        <f>IF(N712="zákl. přenesená",J712,0)</f>
        <v>0</v>
      </c>
      <c r="BH712" s="162">
        <f>IF(N712="sníž. přenesená",J712,0)</f>
        <v>0</v>
      </c>
      <c r="BI712" s="162">
        <f>IF(N712="nulová",J712,0)</f>
        <v>0</v>
      </c>
      <c r="BJ712" s="18" t="s">
        <v>33</v>
      </c>
      <c r="BK712" s="162">
        <f>ROUND(I712*H712,2)</f>
        <v>0</v>
      </c>
      <c r="BL712" s="18" t="s">
        <v>164</v>
      </c>
      <c r="BM712" s="161" t="s">
        <v>1083</v>
      </c>
    </row>
    <row r="713" spans="1:47" s="2" customFormat="1" ht="12">
      <c r="A713" s="33"/>
      <c r="B713" s="34"/>
      <c r="C713" s="33"/>
      <c r="D713" s="199" t="s">
        <v>638</v>
      </c>
      <c r="E713" s="33"/>
      <c r="F713" s="200" t="s">
        <v>1084</v>
      </c>
      <c r="G713" s="33"/>
      <c r="H713" s="33"/>
      <c r="I713" s="201"/>
      <c r="J713" s="33"/>
      <c r="K713" s="33"/>
      <c r="L713" s="34"/>
      <c r="M713" s="202"/>
      <c r="N713" s="203"/>
      <c r="O713" s="59"/>
      <c r="P713" s="59"/>
      <c r="Q713" s="59"/>
      <c r="R713" s="59"/>
      <c r="S713" s="59"/>
      <c r="T713" s="60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T713" s="18" t="s">
        <v>638</v>
      </c>
      <c r="AU713" s="18" t="s">
        <v>86</v>
      </c>
    </row>
    <row r="714" spans="2:51" s="13" customFormat="1" ht="12">
      <c r="B714" s="178"/>
      <c r="D714" s="179" t="s">
        <v>245</v>
      </c>
      <c r="E714" s="180" t="s">
        <v>1</v>
      </c>
      <c r="F714" s="181" t="s">
        <v>1085</v>
      </c>
      <c r="H714" s="180" t="s">
        <v>1</v>
      </c>
      <c r="I714" s="182"/>
      <c r="L714" s="178"/>
      <c r="M714" s="183"/>
      <c r="N714" s="184"/>
      <c r="O714" s="184"/>
      <c r="P714" s="184"/>
      <c r="Q714" s="184"/>
      <c r="R714" s="184"/>
      <c r="S714" s="184"/>
      <c r="T714" s="185"/>
      <c r="AT714" s="180" t="s">
        <v>245</v>
      </c>
      <c r="AU714" s="180" t="s">
        <v>86</v>
      </c>
      <c r="AV714" s="13" t="s">
        <v>33</v>
      </c>
      <c r="AW714" s="13" t="s">
        <v>31</v>
      </c>
      <c r="AX714" s="13" t="s">
        <v>78</v>
      </c>
      <c r="AY714" s="180" t="s">
        <v>157</v>
      </c>
    </row>
    <row r="715" spans="2:51" s="14" customFormat="1" ht="12">
      <c r="B715" s="186"/>
      <c r="D715" s="179" t="s">
        <v>245</v>
      </c>
      <c r="E715" s="187" t="s">
        <v>1</v>
      </c>
      <c r="F715" s="188" t="s">
        <v>966</v>
      </c>
      <c r="H715" s="189">
        <v>93.86</v>
      </c>
      <c r="I715" s="190"/>
      <c r="L715" s="186"/>
      <c r="M715" s="191"/>
      <c r="N715" s="192"/>
      <c r="O715" s="192"/>
      <c r="P715" s="192"/>
      <c r="Q715" s="192"/>
      <c r="R715" s="192"/>
      <c r="S715" s="192"/>
      <c r="T715" s="193"/>
      <c r="AT715" s="187" t="s">
        <v>245</v>
      </c>
      <c r="AU715" s="187" t="s">
        <v>86</v>
      </c>
      <c r="AV715" s="14" t="s">
        <v>86</v>
      </c>
      <c r="AW715" s="14" t="s">
        <v>31</v>
      </c>
      <c r="AX715" s="14" t="s">
        <v>33</v>
      </c>
      <c r="AY715" s="187" t="s">
        <v>157</v>
      </c>
    </row>
    <row r="716" spans="1:47" s="2" customFormat="1" ht="12">
      <c r="A716" s="33"/>
      <c r="B716" s="34"/>
      <c r="C716" s="33"/>
      <c r="D716" s="179" t="s">
        <v>782</v>
      </c>
      <c r="E716" s="33"/>
      <c r="F716" s="220" t="s">
        <v>962</v>
      </c>
      <c r="G716" s="33"/>
      <c r="H716" s="33"/>
      <c r="I716" s="33"/>
      <c r="J716" s="33"/>
      <c r="K716" s="33"/>
      <c r="L716" s="34"/>
      <c r="M716" s="202"/>
      <c r="N716" s="203"/>
      <c r="O716" s="59"/>
      <c r="P716" s="59"/>
      <c r="Q716" s="59"/>
      <c r="R716" s="59"/>
      <c r="S716" s="59"/>
      <c r="T716" s="60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U716" s="18" t="s">
        <v>86</v>
      </c>
    </row>
    <row r="717" spans="1:47" s="2" customFormat="1" ht="12">
      <c r="A717" s="33"/>
      <c r="B717" s="34"/>
      <c r="C717" s="33"/>
      <c r="D717" s="179" t="s">
        <v>782</v>
      </c>
      <c r="E717" s="33"/>
      <c r="F717" s="221" t="s">
        <v>946</v>
      </c>
      <c r="G717" s="33"/>
      <c r="H717" s="222">
        <v>93.86</v>
      </c>
      <c r="I717" s="33"/>
      <c r="J717" s="33"/>
      <c r="K717" s="33"/>
      <c r="L717" s="34"/>
      <c r="M717" s="202"/>
      <c r="N717" s="203"/>
      <c r="O717" s="59"/>
      <c r="P717" s="59"/>
      <c r="Q717" s="59"/>
      <c r="R717" s="59"/>
      <c r="S717" s="59"/>
      <c r="T717" s="60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U717" s="18" t="s">
        <v>86</v>
      </c>
    </row>
    <row r="718" spans="1:47" s="2" customFormat="1" ht="12">
      <c r="A718" s="33"/>
      <c r="B718" s="34"/>
      <c r="C718" s="33"/>
      <c r="D718" s="179" t="s">
        <v>782</v>
      </c>
      <c r="E718" s="33"/>
      <c r="F718" s="221" t="s">
        <v>645</v>
      </c>
      <c r="G718" s="33"/>
      <c r="H718" s="222">
        <v>93.86</v>
      </c>
      <c r="I718" s="33"/>
      <c r="J718" s="33"/>
      <c r="K718" s="33"/>
      <c r="L718" s="34"/>
      <c r="M718" s="202"/>
      <c r="N718" s="203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U718" s="18" t="s">
        <v>86</v>
      </c>
    </row>
    <row r="719" spans="1:65" s="2" customFormat="1" ht="21.75" customHeight="1">
      <c r="A719" s="33"/>
      <c r="B719" s="149"/>
      <c r="C719" s="150" t="s">
        <v>1086</v>
      </c>
      <c r="D719" s="150" t="s">
        <v>160</v>
      </c>
      <c r="E719" s="151" t="s">
        <v>1087</v>
      </c>
      <c r="F719" s="152" t="s">
        <v>1088</v>
      </c>
      <c r="G719" s="153" t="s">
        <v>284</v>
      </c>
      <c r="H719" s="154">
        <v>246.93</v>
      </c>
      <c r="I719" s="155"/>
      <c r="J719" s="156">
        <f>ROUND(I719*H719,2)</f>
        <v>0</v>
      </c>
      <c r="K719" s="152" t="s">
        <v>636</v>
      </c>
      <c r="L719" s="34"/>
      <c r="M719" s="157" t="s">
        <v>1</v>
      </c>
      <c r="N719" s="158" t="s">
        <v>43</v>
      </c>
      <c r="O719" s="59"/>
      <c r="P719" s="159">
        <f>O719*H719</f>
        <v>0</v>
      </c>
      <c r="Q719" s="159">
        <v>0</v>
      </c>
      <c r="R719" s="159">
        <f>Q719*H719</f>
        <v>0</v>
      </c>
      <c r="S719" s="159">
        <v>0</v>
      </c>
      <c r="T719" s="160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1" t="s">
        <v>164</v>
      </c>
      <c r="AT719" s="161" t="s">
        <v>160</v>
      </c>
      <c r="AU719" s="161" t="s">
        <v>86</v>
      </c>
      <c r="AY719" s="18" t="s">
        <v>157</v>
      </c>
      <c r="BE719" s="162">
        <f>IF(N719="základní",J719,0)</f>
        <v>0</v>
      </c>
      <c r="BF719" s="162">
        <f>IF(N719="snížená",J719,0)</f>
        <v>0</v>
      </c>
      <c r="BG719" s="162">
        <f>IF(N719="zákl. přenesená",J719,0)</f>
        <v>0</v>
      </c>
      <c r="BH719" s="162">
        <f>IF(N719="sníž. přenesená",J719,0)</f>
        <v>0</v>
      </c>
      <c r="BI719" s="162">
        <f>IF(N719="nulová",J719,0)</f>
        <v>0</v>
      </c>
      <c r="BJ719" s="18" t="s">
        <v>33</v>
      </c>
      <c r="BK719" s="162">
        <f>ROUND(I719*H719,2)</f>
        <v>0</v>
      </c>
      <c r="BL719" s="18" t="s">
        <v>164</v>
      </c>
      <c r="BM719" s="161" t="s">
        <v>1089</v>
      </c>
    </row>
    <row r="720" spans="1:47" s="2" customFormat="1" ht="12">
      <c r="A720" s="33"/>
      <c r="B720" s="34"/>
      <c r="C720" s="33"/>
      <c r="D720" s="199" t="s">
        <v>638</v>
      </c>
      <c r="E720" s="33"/>
      <c r="F720" s="200" t="s">
        <v>1090</v>
      </c>
      <c r="G720" s="33"/>
      <c r="H720" s="33"/>
      <c r="I720" s="201"/>
      <c r="J720" s="33"/>
      <c r="K720" s="33"/>
      <c r="L720" s="34"/>
      <c r="M720" s="202"/>
      <c r="N720" s="203"/>
      <c r="O720" s="59"/>
      <c r="P720" s="59"/>
      <c r="Q720" s="59"/>
      <c r="R720" s="59"/>
      <c r="S720" s="59"/>
      <c r="T720" s="60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T720" s="18" t="s">
        <v>638</v>
      </c>
      <c r="AU720" s="18" t="s">
        <v>86</v>
      </c>
    </row>
    <row r="721" spans="2:51" s="13" customFormat="1" ht="12">
      <c r="B721" s="178"/>
      <c r="D721" s="179" t="s">
        <v>245</v>
      </c>
      <c r="E721" s="180" t="s">
        <v>1</v>
      </c>
      <c r="F721" s="181" t="s">
        <v>1085</v>
      </c>
      <c r="H721" s="180" t="s">
        <v>1</v>
      </c>
      <c r="I721" s="182"/>
      <c r="L721" s="178"/>
      <c r="M721" s="183"/>
      <c r="N721" s="184"/>
      <c r="O721" s="184"/>
      <c r="P721" s="184"/>
      <c r="Q721" s="184"/>
      <c r="R721" s="184"/>
      <c r="S721" s="184"/>
      <c r="T721" s="185"/>
      <c r="AT721" s="180" t="s">
        <v>245</v>
      </c>
      <c r="AU721" s="180" t="s">
        <v>86</v>
      </c>
      <c r="AV721" s="13" t="s">
        <v>33</v>
      </c>
      <c r="AW721" s="13" t="s">
        <v>31</v>
      </c>
      <c r="AX721" s="13" t="s">
        <v>78</v>
      </c>
      <c r="AY721" s="180" t="s">
        <v>157</v>
      </c>
    </row>
    <row r="722" spans="2:51" s="14" customFormat="1" ht="12">
      <c r="B722" s="186"/>
      <c r="D722" s="179" t="s">
        <v>245</v>
      </c>
      <c r="E722" s="187" t="s">
        <v>1</v>
      </c>
      <c r="F722" s="188" t="s">
        <v>1091</v>
      </c>
      <c r="H722" s="189">
        <v>246.93</v>
      </c>
      <c r="I722" s="190"/>
      <c r="L722" s="186"/>
      <c r="M722" s="191"/>
      <c r="N722" s="192"/>
      <c r="O722" s="192"/>
      <c r="P722" s="192"/>
      <c r="Q722" s="192"/>
      <c r="R722" s="192"/>
      <c r="S722" s="192"/>
      <c r="T722" s="193"/>
      <c r="AT722" s="187" t="s">
        <v>245</v>
      </c>
      <c r="AU722" s="187" t="s">
        <v>86</v>
      </c>
      <c r="AV722" s="14" t="s">
        <v>86</v>
      </c>
      <c r="AW722" s="14" t="s">
        <v>31</v>
      </c>
      <c r="AX722" s="14" t="s">
        <v>33</v>
      </c>
      <c r="AY722" s="187" t="s">
        <v>157</v>
      </c>
    </row>
    <row r="723" spans="1:47" s="2" customFormat="1" ht="12">
      <c r="A723" s="33"/>
      <c r="B723" s="34"/>
      <c r="C723" s="33"/>
      <c r="D723" s="179" t="s">
        <v>782</v>
      </c>
      <c r="E723" s="33"/>
      <c r="F723" s="220" t="s">
        <v>963</v>
      </c>
      <c r="G723" s="33"/>
      <c r="H723" s="33"/>
      <c r="I723" s="33"/>
      <c r="J723" s="33"/>
      <c r="K723" s="33"/>
      <c r="L723" s="34"/>
      <c r="M723" s="202"/>
      <c r="N723" s="203"/>
      <c r="O723" s="59"/>
      <c r="P723" s="59"/>
      <c r="Q723" s="59"/>
      <c r="R723" s="59"/>
      <c r="S723" s="59"/>
      <c r="T723" s="60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U723" s="18" t="s">
        <v>86</v>
      </c>
    </row>
    <row r="724" spans="1:47" s="2" customFormat="1" ht="12">
      <c r="A724" s="33"/>
      <c r="B724" s="34"/>
      <c r="C724" s="33"/>
      <c r="D724" s="179" t="s">
        <v>782</v>
      </c>
      <c r="E724" s="33"/>
      <c r="F724" s="221" t="s">
        <v>954</v>
      </c>
      <c r="G724" s="33"/>
      <c r="H724" s="222">
        <v>246.93</v>
      </c>
      <c r="I724" s="33"/>
      <c r="J724" s="33"/>
      <c r="K724" s="33"/>
      <c r="L724" s="34"/>
      <c r="M724" s="202"/>
      <c r="N724" s="203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U724" s="18" t="s">
        <v>86</v>
      </c>
    </row>
    <row r="725" spans="1:47" s="2" customFormat="1" ht="12">
      <c r="A725" s="33"/>
      <c r="B725" s="34"/>
      <c r="C725" s="33"/>
      <c r="D725" s="179" t="s">
        <v>782</v>
      </c>
      <c r="E725" s="33"/>
      <c r="F725" s="221" t="s">
        <v>645</v>
      </c>
      <c r="G725" s="33"/>
      <c r="H725" s="222">
        <v>246.93</v>
      </c>
      <c r="I725" s="33"/>
      <c r="J725" s="33"/>
      <c r="K725" s="33"/>
      <c r="L725" s="34"/>
      <c r="M725" s="202"/>
      <c r="N725" s="203"/>
      <c r="O725" s="59"/>
      <c r="P725" s="59"/>
      <c r="Q725" s="59"/>
      <c r="R725" s="59"/>
      <c r="S725" s="59"/>
      <c r="T725" s="60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U725" s="18" t="s">
        <v>86</v>
      </c>
    </row>
    <row r="726" spans="1:65" s="2" customFormat="1" ht="21.75" customHeight="1">
      <c r="A726" s="33"/>
      <c r="B726" s="149"/>
      <c r="C726" s="150" t="s">
        <v>351</v>
      </c>
      <c r="D726" s="150" t="s">
        <v>160</v>
      </c>
      <c r="E726" s="151" t="s">
        <v>1092</v>
      </c>
      <c r="F726" s="152" t="s">
        <v>1093</v>
      </c>
      <c r="G726" s="153" t="s">
        <v>284</v>
      </c>
      <c r="H726" s="154">
        <v>340.79</v>
      </c>
      <c r="I726" s="155"/>
      <c r="J726" s="156">
        <f>ROUND(I726*H726,2)</f>
        <v>0</v>
      </c>
      <c r="K726" s="152" t="s">
        <v>636</v>
      </c>
      <c r="L726" s="34"/>
      <c r="M726" s="157" t="s">
        <v>1</v>
      </c>
      <c r="N726" s="158" t="s">
        <v>43</v>
      </c>
      <c r="O726" s="59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1" t="s">
        <v>164</v>
      </c>
      <c r="AT726" s="161" t="s">
        <v>160</v>
      </c>
      <c r="AU726" s="161" t="s">
        <v>86</v>
      </c>
      <c r="AY726" s="18" t="s">
        <v>157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8" t="s">
        <v>33</v>
      </c>
      <c r="BK726" s="162">
        <f>ROUND(I726*H726,2)</f>
        <v>0</v>
      </c>
      <c r="BL726" s="18" t="s">
        <v>164</v>
      </c>
      <c r="BM726" s="161" t="s">
        <v>1094</v>
      </c>
    </row>
    <row r="727" spans="1:47" s="2" customFormat="1" ht="12">
      <c r="A727" s="33"/>
      <c r="B727" s="34"/>
      <c r="C727" s="33"/>
      <c r="D727" s="199" t="s">
        <v>638</v>
      </c>
      <c r="E727" s="33"/>
      <c r="F727" s="200" t="s">
        <v>1095</v>
      </c>
      <c r="G727" s="33"/>
      <c r="H727" s="33"/>
      <c r="I727" s="201"/>
      <c r="J727" s="33"/>
      <c r="K727" s="33"/>
      <c r="L727" s="34"/>
      <c r="M727" s="202"/>
      <c r="N727" s="203"/>
      <c r="O727" s="59"/>
      <c r="P727" s="59"/>
      <c r="Q727" s="59"/>
      <c r="R727" s="59"/>
      <c r="S727" s="59"/>
      <c r="T727" s="60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T727" s="18" t="s">
        <v>638</v>
      </c>
      <c r="AU727" s="18" t="s">
        <v>86</v>
      </c>
    </row>
    <row r="728" spans="2:51" s="13" customFormat="1" ht="12">
      <c r="B728" s="178"/>
      <c r="D728" s="179" t="s">
        <v>245</v>
      </c>
      <c r="E728" s="180" t="s">
        <v>1</v>
      </c>
      <c r="F728" s="181" t="s">
        <v>965</v>
      </c>
      <c r="H728" s="180" t="s">
        <v>1</v>
      </c>
      <c r="I728" s="182"/>
      <c r="L728" s="178"/>
      <c r="M728" s="183"/>
      <c r="N728" s="184"/>
      <c r="O728" s="184"/>
      <c r="P728" s="184"/>
      <c r="Q728" s="184"/>
      <c r="R728" s="184"/>
      <c r="S728" s="184"/>
      <c r="T728" s="185"/>
      <c r="AT728" s="180" t="s">
        <v>245</v>
      </c>
      <c r="AU728" s="180" t="s">
        <v>86</v>
      </c>
      <c r="AV728" s="13" t="s">
        <v>33</v>
      </c>
      <c r="AW728" s="13" t="s">
        <v>31</v>
      </c>
      <c r="AX728" s="13" t="s">
        <v>78</v>
      </c>
      <c r="AY728" s="180" t="s">
        <v>157</v>
      </c>
    </row>
    <row r="729" spans="2:51" s="14" customFormat="1" ht="12">
      <c r="B729" s="186"/>
      <c r="D729" s="179" t="s">
        <v>245</v>
      </c>
      <c r="E729" s="187" t="s">
        <v>1</v>
      </c>
      <c r="F729" s="188" t="s">
        <v>966</v>
      </c>
      <c r="H729" s="189">
        <v>93.86</v>
      </c>
      <c r="I729" s="190"/>
      <c r="L729" s="186"/>
      <c r="M729" s="191"/>
      <c r="N729" s="192"/>
      <c r="O729" s="192"/>
      <c r="P729" s="192"/>
      <c r="Q729" s="192"/>
      <c r="R729" s="192"/>
      <c r="S729" s="192"/>
      <c r="T729" s="193"/>
      <c r="AT729" s="187" t="s">
        <v>245</v>
      </c>
      <c r="AU729" s="187" t="s">
        <v>86</v>
      </c>
      <c r="AV729" s="14" t="s">
        <v>86</v>
      </c>
      <c r="AW729" s="14" t="s">
        <v>31</v>
      </c>
      <c r="AX729" s="14" t="s">
        <v>78</v>
      </c>
      <c r="AY729" s="187" t="s">
        <v>157</v>
      </c>
    </row>
    <row r="730" spans="2:51" s="14" customFormat="1" ht="12">
      <c r="B730" s="186"/>
      <c r="D730" s="179" t="s">
        <v>245</v>
      </c>
      <c r="E730" s="187" t="s">
        <v>1</v>
      </c>
      <c r="F730" s="188" t="s">
        <v>967</v>
      </c>
      <c r="H730" s="189">
        <v>246.93</v>
      </c>
      <c r="I730" s="190"/>
      <c r="L730" s="186"/>
      <c r="M730" s="191"/>
      <c r="N730" s="192"/>
      <c r="O730" s="192"/>
      <c r="P730" s="192"/>
      <c r="Q730" s="192"/>
      <c r="R730" s="192"/>
      <c r="S730" s="192"/>
      <c r="T730" s="193"/>
      <c r="AT730" s="187" t="s">
        <v>245</v>
      </c>
      <c r="AU730" s="187" t="s">
        <v>86</v>
      </c>
      <c r="AV730" s="14" t="s">
        <v>86</v>
      </c>
      <c r="AW730" s="14" t="s">
        <v>31</v>
      </c>
      <c r="AX730" s="14" t="s">
        <v>78</v>
      </c>
      <c r="AY730" s="187" t="s">
        <v>157</v>
      </c>
    </row>
    <row r="731" spans="2:51" s="15" customFormat="1" ht="12">
      <c r="B731" s="204"/>
      <c r="D731" s="179" t="s">
        <v>245</v>
      </c>
      <c r="E731" s="205" t="s">
        <v>603</v>
      </c>
      <c r="F731" s="206" t="s">
        <v>645</v>
      </c>
      <c r="H731" s="207">
        <v>340.79</v>
      </c>
      <c r="I731" s="208"/>
      <c r="L731" s="204"/>
      <c r="M731" s="209"/>
      <c r="N731" s="210"/>
      <c r="O731" s="210"/>
      <c r="P731" s="210"/>
      <c r="Q731" s="210"/>
      <c r="R731" s="210"/>
      <c r="S731" s="210"/>
      <c r="T731" s="211"/>
      <c r="AT731" s="205" t="s">
        <v>245</v>
      </c>
      <c r="AU731" s="205" t="s">
        <v>86</v>
      </c>
      <c r="AV731" s="15" t="s">
        <v>164</v>
      </c>
      <c r="AW731" s="15" t="s">
        <v>31</v>
      </c>
      <c r="AX731" s="15" t="s">
        <v>33</v>
      </c>
      <c r="AY731" s="205" t="s">
        <v>157</v>
      </c>
    </row>
    <row r="732" spans="1:47" s="2" customFormat="1" ht="12">
      <c r="A732" s="33"/>
      <c r="B732" s="34"/>
      <c r="C732" s="33"/>
      <c r="D732" s="179" t="s">
        <v>782</v>
      </c>
      <c r="E732" s="33"/>
      <c r="F732" s="220" t="s">
        <v>962</v>
      </c>
      <c r="G732" s="33"/>
      <c r="H732" s="33"/>
      <c r="I732" s="33"/>
      <c r="J732" s="33"/>
      <c r="K732" s="33"/>
      <c r="L732" s="34"/>
      <c r="M732" s="202"/>
      <c r="N732" s="203"/>
      <c r="O732" s="59"/>
      <c r="P732" s="59"/>
      <c r="Q732" s="59"/>
      <c r="R732" s="59"/>
      <c r="S732" s="59"/>
      <c r="T732" s="60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U732" s="18" t="s">
        <v>86</v>
      </c>
    </row>
    <row r="733" spans="1:47" s="2" customFormat="1" ht="12">
      <c r="A733" s="33"/>
      <c r="B733" s="34"/>
      <c r="C733" s="33"/>
      <c r="D733" s="179" t="s">
        <v>782</v>
      </c>
      <c r="E733" s="33"/>
      <c r="F733" s="221" t="s">
        <v>946</v>
      </c>
      <c r="G733" s="33"/>
      <c r="H733" s="222">
        <v>93.86</v>
      </c>
      <c r="I733" s="33"/>
      <c r="J733" s="33"/>
      <c r="K733" s="33"/>
      <c r="L733" s="34"/>
      <c r="M733" s="202"/>
      <c r="N733" s="203"/>
      <c r="O733" s="59"/>
      <c r="P733" s="59"/>
      <c r="Q733" s="59"/>
      <c r="R733" s="59"/>
      <c r="S733" s="59"/>
      <c r="T733" s="60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U733" s="18" t="s">
        <v>86</v>
      </c>
    </row>
    <row r="734" spans="1:47" s="2" customFormat="1" ht="12">
      <c r="A734" s="33"/>
      <c r="B734" s="34"/>
      <c r="C734" s="33"/>
      <c r="D734" s="179" t="s">
        <v>782</v>
      </c>
      <c r="E734" s="33"/>
      <c r="F734" s="221" t="s">
        <v>645</v>
      </c>
      <c r="G734" s="33"/>
      <c r="H734" s="222">
        <v>93.86</v>
      </c>
      <c r="I734" s="33"/>
      <c r="J734" s="33"/>
      <c r="K734" s="33"/>
      <c r="L734" s="34"/>
      <c r="M734" s="202"/>
      <c r="N734" s="203"/>
      <c r="O734" s="59"/>
      <c r="P734" s="59"/>
      <c r="Q734" s="59"/>
      <c r="R734" s="59"/>
      <c r="S734" s="59"/>
      <c r="T734" s="60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U734" s="18" t="s">
        <v>86</v>
      </c>
    </row>
    <row r="735" spans="1:47" s="2" customFormat="1" ht="12">
      <c r="A735" s="33"/>
      <c r="B735" s="34"/>
      <c r="C735" s="33"/>
      <c r="D735" s="179" t="s">
        <v>782</v>
      </c>
      <c r="E735" s="33"/>
      <c r="F735" s="220" t="s">
        <v>963</v>
      </c>
      <c r="G735" s="33"/>
      <c r="H735" s="33"/>
      <c r="I735" s="33"/>
      <c r="J735" s="33"/>
      <c r="K735" s="33"/>
      <c r="L735" s="34"/>
      <c r="M735" s="202"/>
      <c r="N735" s="203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U735" s="18" t="s">
        <v>86</v>
      </c>
    </row>
    <row r="736" spans="1:47" s="2" customFormat="1" ht="12">
      <c r="A736" s="33"/>
      <c r="B736" s="34"/>
      <c r="C736" s="33"/>
      <c r="D736" s="179" t="s">
        <v>782</v>
      </c>
      <c r="E736" s="33"/>
      <c r="F736" s="221" t="s">
        <v>954</v>
      </c>
      <c r="G736" s="33"/>
      <c r="H736" s="222">
        <v>246.93</v>
      </c>
      <c r="I736" s="33"/>
      <c r="J736" s="33"/>
      <c r="K736" s="33"/>
      <c r="L736" s="34"/>
      <c r="M736" s="202"/>
      <c r="N736" s="203"/>
      <c r="O736" s="59"/>
      <c r="P736" s="59"/>
      <c r="Q736" s="59"/>
      <c r="R736" s="59"/>
      <c r="S736" s="59"/>
      <c r="T736" s="60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U736" s="18" t="s">
        <v>86</v>
      </c>
    </row>
    <row r="737" spans="1:47" s="2" customFormat="1" ht="12">
      <c r="A737" s="33"/>
      <c r="B737" s="34"/>
      <c r="C737" s="33"/>
      <c r="D737" s="179" t="s">
        <v>782</v>
      </c>
      <c r="E737" s="33"/>
      <c r="F737" s="221" t="s">
        <v>645</v>
      </c>
      <c r="G737" s="33"/>
      <c r="H737" s="222">
        <v>246.93</v>
      </c>
      <c r="I737" s="33"/>
      <c r="J737" s="33"/>
      <c r="K737" s="33"/>
      <c r="L737" s="34"/>
      <c r="M737" s="202"/>
      <c r="N737" s="203"/>
      <c r="O737" s="59"/>
      <c r="P737" s="59"/>
      <c r="Q737" s="59"/>
      <c r="R737" s="59"/>
      <c r="S737" s="59"/>
      <c r="T737" s="60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U737" s="18" t="s">
        <v>86</v>
      </c>
    </row>
    <row r="738" spans="1:65" s="2" customFormat="1" ht="16.5" customHeight="1">
      <c r="A738" s="33"/>
      <c r="B738" s="149"/>
      <c r="C738" s="163" t="s">
        <v>1096</v>
      </c>
      <c r="D738" s="163" t="s">
        <v>165</v>
      </c>
      <c r="E738" s="164" t="s">
        <v>724</v>
      </c>
      <c r="F738" s="165" t="s">
        <v>725</v>
      </c>
      <c r="G738" s="166" t="s">
        <v>213</v>
      </c>
      <c r="H738" s="167">
        <v>203.088</v>
      </c>
      <c r="I738" s="168"/>
      <c r="J738" s="169">
        <f>ROUND(I738*H738,2)</f>
        <v>0</v>
      </c>
      <c r="K738" s="165" t="s">
        <v>636</v>
      </c>
      <c r="L738" s="170"/>
      <c r="M738" s="171" t="s">
        <v>1</v>
      </c>
      <c r="N738" s="172" t="s">
        <v>43</v>
      </c>
      <c r="O738" s="59"/>
      <c r="P738" s="159">
        <f>O738*H738</f>
        <v>0</v>
      </c>
      <c r="Q738" s="159">
        <v>0</v>
      </c>
      <c r="R738" s="159">
        <f>Q738*H738</f>
        <v>0</v>
      </c>
      <c r="S738" s="159">
        <v>0</v>
      </c>
      <c r="T738" s="160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1" t="s">
        <v>158</v>
      </c>
      <c r="AT738" s="161" t="s">
        <v>165</v>
      </c>
      <c r="AU738" s="161" t="s">
        <v>86</v>
      </c>
      <c r="AY738" s="18" t="s">
        <v>157</v>
      </c>
      <c r="BE738" s="162">
        <f>IF(N738="základní",J738,0)</f>
        <v>0</v>
      </c>
      <c r="BF738" s="162">
        <f>IF(N738="snížená",J738,0)</f>
        <v>0</v>
      </c>
      <c r="BG738" s="162">
        <f>IF(N738="zákl. přenesená",J738,0)</f>
        <v>0</v>
      </c>
      <c r="BH738" s="162">
        <f>IF(N738="sníž. přenesená",J738,0)</f>
        <v>0</v>
      </c>
      <c r="BI738" s="162">
        <f>IF(N738="nulová",J738,0)</f>
        <v>0</v>
      </c>
      <c r="BJ738" s="18" t="s">
        <v>33</v>
      </c>
      <c r="BK738" s="162">
        <f>ROUND(I738*H738,2)</f>
        <v>0</v>
      </c>
      <c r="BL738" s="18" t="s">
        <v>164</v>
      </c>
      <c r="BM738" s="161" t="s">
        <v>1097</v>
      </c>
    </row>
    <row r="739" spans="2:51" s="13" customFormat="1" ht="12">
      <c r="B739" s="178"/>
      <c r="D739" s="179" t="s">
        <v>245</v>
      </c>
      <c r="E739" s="180" t="s">
        <v>1</v>
      </c>
      <c r="F739" s="181" t="s">
        <v>1098</v>
      </c>
      <c r="H739" s="180" t="s">
        <v>1</v>
      </c>
      <c r="I739" s="182"/>
      <c r="L739" s="178"/>
      <c r="M739" s="183"/>
      <c r="N739" s="184"/>
      <c r="O739" s="184"/>
      <c r="P739" s="184"/>
      <c r="Q739" s="184"/>
      <c r="R739" s="184"/>
      <c r="S739" s="184"/>
      <c r="T739" s="185"/>
      <c r="AT739" s="180" t="s">
        <v>245</v>
      </c>
      <c r="AU739" s="180" t="s">
        <v>86</v>
      </c>
      <c r="AV739" s="13" t="s">
        <v>33</v>
      </c>
      <c r="AW739" s="13" t="s">
        <v>31</v>
      </c>
      <c r="AX739" s="13" t="s">
        <v>78</v>
      </c>
      <c r="AY739" s="180" t="s">
        <v>157</v>
      </c>
    </row>
    <row r="740" spans="2:51" s="14" customFormat="1" ht="12">
      <c r="B740" s="186"/>
      <c r="D740" s="179" t="s">
        <v>245</v>
      </c>
      <c r="E740" s="187" t="s">
        <v>1</v>
      </c>
      <c r="F740" s="188" t="s">
        <v>959</v>
      </c>
      <c r="H740" s="189">
        <v>18.772</v>
      </c>
      <c r="I740" s="190"/>
      <c r="L740" s="186"/>
      <c r="M740" s="191"/>
      <c r="N740" s="192"/>
      <c r="O740" s="192"/>
      <c r="P740" s="192"/>
      <c r="Q740" s="192"/>
      <c r="R740" s="192"/>
      <c r="S740" s="192"/>
      <c r="T740" s="193"/>
      <c r="AT740" s="187" t="s">
        <v>245</v>
      </c>
      <c r="AU740" s="187" t="s">
        <v>86</v>
      </c>
      <c r="AV740" s="14" t="s">
        <v>86</v>
      </c>
      <c r="AW740" s="14" t="s">
        <v>31</v>
      </c>
      <c r="AX740" s="14" t="s">
        <v>78</v>
      </c>
      <c r="AY740" s="187" t="s">
        <v>157</v>
      </c>
    </row>
    <row r="741" spans="2:51" s="14" customFormat="1" ht="12">
      <c r="B741" s="186"/>
      <c r="D741" s="179" t="s">
        <v>245</v>
      </c>
      <c r="E741" s="187" t="s">
        <v>1</v>
      </c>
      <c r="F741" s="188" t="s">
        <v>960</v>
      </c>
      <c r="H741" s="189">
        <v>74.079</v>
      </c>
      <c r="I741" s="190"/>
      <c r="L741" s="186"/>
      <c r="M741" s="191"/>
      <c r="N741" s="192"/>
      <c r="O741" s="192"/>
      <c r="P741" s="192"/>
      <c r="Q741" s="192"/>
      <c r="R741" s="192"/>
      <c r="S741" s="192"/>
      <c r="T741" s="193"/>
      <c r="AT741" s="187" t="s">
        <v>245</v>
      </c>
      <c r="AU741" s="187" t="s">
        <v>86</v>
      </c>
      <c r="AV741" s="14" t="s">
        <v>86</v>
      </c>
      <c r="AW741" s="14" t="s">
        <v>31</v>
      </c>
      <c r="AX741" s="14" t="s">
        <v>78</v>
      </c>
      <c r="AY741" s="187" t="s">
        <v>157</v>
      </c>
    </row>
    <row r="742" spans="2:51" s="14" customFormat="1" ht="12">
      <c r="B742" s="186"/>
      <c r="D742" s="179" t="s">
        <v>245</v>
      </c>
      <c r="E742" s="187" t="s">
        <v>1</v>
      </c>
      <c r="F742" s="188" t="s">
        <v>961</v>
      </c>
      <c r="H742" s="189">
        <v>34.079</v>
      </c>
      <c r="I742" s="190"/>
      <c r="L742" s="186"/>
      <c r="M742" s="191"/>
      <c r="N742" s="192"/>
      <c r="O742" s="192"/>
      <c r="P742" s="192"/>
      <c r="Q742" s="192"/>
      <c r="R742" s="192"/>
      <c r="S742" s="192"/>
      <c r="T742" s="193"/>
      <c r="AT742" s="187" t="s">
        <v>245</v>
      </c>
      <c r="AU742" s="187" t="s">
        <v>86</v>
      </c>
      <c r="AV742" s="14" t="s">
        <v>86</v>
      </c>
      <c r="AW742" s="14" t="s">
        <v>31</v>
      </c>
      <c r="AX742" s="14" t="s">
        <v>78</v>
      </c>
      <c r="AY742" s="187" t="s">
        <v>157</v>
      </c>
    </row>
    <row r="743" spans="2:51" s="15" customFormat="1" ht="12">
      <c r="B743" s="204"/>
      <c r="D743" s="179" t="s">
        <v>245</v>
      </c>
      <c r="E743" s="205" t="s">
        <v>1</v>
      </c>
      <c r="F743" s="206" t="s">
        <v>645</v>
      </c>
      <c r="H743" s="207">
        <v>126.93</v>
      </c>
      <c r="I743" s="208"/>
      <c r="L743" s="204"/>
      <c r="M743" s="209"/>
      <c r="N743" s="210"/>
      <c r="O743" s="210"/>
      <c r="P743" s="210"/>
      <c r="Q743" s="210"/>
      <c r="R743" s="210"/>
      <c r="S743" s="210"/>
      <c r="T743" s="211"/>
      <c r="AT743" s="205" t="s">
        <v>245</v>
      </c>
      <c r="AU743" s="205" t="s">
        <v>86</v>
      </c>
      <c r="AV743" s="15" t="s">
        <v>164</v>
      </c>
      <c r="AW743" s="15" t="s">
        <v>31</v>
      </c>
      <c r="AX743" s="15" t="s">
        <v>78</v>
      </c>
      <c r="AY743" s="205" t="s">
        <v>157</v>
      </c>
    </row>
    <row r="744" spans="2:51" s="14" customFormat="1" ht="12">
      <c r="B744" s="186"/>
      <c r="D744" s="179" t="s">
        <v>245</v>
      </c>
      <c r="E744" s="187" t="s">
        <v>1</v>
      </c>
      <c r="F744" s="188" t="s">
        <v>1099</v>
      </c>
      <c r="H744" s="189">
        <v>203.088</v>
      </c>
      <c r="I744" s="190"/>
      <c r="L744" s="186"/>
      <c r="M744" s="191"/>
      <c r="N744" s="192"/>
      <c r="O744" s="192"/>
      <c r="P744" s="192"/>
      <c r="Q744" s="192"/>
      <c r="R744" s="192"/>
      <c r="S744" s="192"/>
      <c r="T744" s="193"/>
      <c r="AT744" s="187" t="s">
        <v>245</v>
      </c>
      <c r="AU744" s="187" t="s">
        <v>86</v>
      </c>
      <c r="AV744" s="14" t="s">
        <v>86</v>
      </c>
      <c r="AW744" s="14" t="s">
        <v>31</v>
      </c>
      <c r="AX744" s="14" t="s">
        <v>33</v>
      </c>
      <c r="AY744" s="187" t="s">
        <v>157</v>
      </c>
    </row>
    <row r="745" spans="1:47" s="2" customFormat="1" ht="12">
      <c r="A745" s="33"/>
      <c r="B745" s="34"/>
      <c r="C745" s="33"/>
      <c r="D745" s="179" t="s">
        <v>782</v>
      </c>
      <c r="E745" s="33"/>
      <c r="F745" s="220" t="s">
        <v>962</v>
      </c>
      <c r="G745" s="33"/>
      <c r="H745" s="33"/>
      <c r="I745" s="33"/>
      <c r="J745" s="33"/>
      <c r="K745" s="33"/>
      <c r="L745" s="34"/>
      <c r="M745" s="202"/>
      <c r="N745" s="203"/>
      <c r="O745" s="59"/>
      <c r="P745" s="59"/>
      <c r="Q745" s="59"/>
      <c r="R745" s="59"/>
      <c r="S745" s="59"/>
      <c r="T745" s="60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U745" s="18" t="s">
        <v>86</v>
      </c>
    </row>
    <row r="746" spans="1:47" s="2" customFormat="1" ht="12">
      <c r="A746" s="33"/>
      <c r="B746" s="34"/>
      <c r="C746" s="33"/>
      <c r="D746" s="179" t="s">
        <v>782</v>
      </c>
      <c r="E746" s="33"/>
      <c r="F746" s="221" t="s">
        <v>946</v>
      </c>
      <c r="G746" s="33"/>
      <c r="H746" s="222">
        <v>93.86</v>
      </c>
      <c r="I746" s="33"/>
      <c r="J746" s="33"/>
      <c r="K746" s="33"/>
      <c r="L746" s="34"/>
      <c r="M746" s="202"/>
      <c r="N746" s="203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U746" s="18" t="s">
        <v>86</v>
      </c>
    </row>
    <row r="747" spans="1:47" s="2" customFormat="1" ht="12">
      <c r="A747" s="33"/>
      <c r="B747" s="34"/>
      <c r="C747" s="33"/>
      <c r="D747" s="179" t="s">
        <v>782</v>
      </c>
      <c r="E747" s="33"/>
      <c r="F747" s="221" t="s">
        <v>645</v>
      </c>
      <c r="G747" s="33"/>
      <c r="H747" s="222">
        <v>93.86</v>
      </c>
      <c r="I747" s="33"/>
      <c r="J747" s="33"/>
      <c r="K747" s="33"/>
      <c r="L747" s="34"/>
      <c r="M747" s="202"/>
      <c r="N747" s="203"/>
      <c r="O747" s="59"/>
      <c r="P747" s="59"/>
      <c r="Q747" s="59"/>
      <c r="R747" s="59"/>
      <c r="S747" s="59"/>
      <c r="T747" s="60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U747" s="18" t="s">
        <v>86</v>
      </c>
    </row>
    <row r="748" spans="1:47" s="2" customFormat="1" ht="12">
      <c r="A748" s="33"/>
      <c r="B748" s="34"/>
      <c r="C748" s="33"/>
      <c r="D748" s="179" t="s">
        <v>782</v>
      </c>
      <c r="E748" s="33"/>
      <c r="F748" s="220" t="s">
        <v>963</v>
      </c>
      <c r="G748" s="33"/>
      <c r="H748" s="33"/>
      <c r="I748" s="33"/>
      <c r="J748" s="33"/>
      <c r="K748" s="33"/>
      <c r="L748" s="34"/>
      <c r="M748" s="202"/>
      <c r="N748" s="203"/>
      <c r="O748" s="59"/>
      <c r="P748" s="59"/>
      <c r="Q748" s="59"/>
      <c r="R748" s="59"/>
      <c r="S748" s="59"/>
      <c r="T748" s="60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U748" s="18" t="s">
        <v>86</v>
      </c>
    </row>
    <row r="749" spans="1:47" s="2" customFormat="1" ht="12">
      <c r="A749" s="33"/>
      <c r="B749" s="34"/>
      <c r="C749" s="33"/>
      <c r="D749" s="179" t="s">
        <v>782</v>
      </c>
      <c r="E749" s="33"/>
      <c r="F749" s="221" t="s">
        <v>954</v>
      </c>
      <c r="G749" s="33"/>
      <c r="H749" s="222">
        <v>246.93</v>
      </c>
      <c r="I749" s="33"/>
      <c r="J749" s="33"/>
      <c r="K749" s="33"/>
      <c r="L749" s="34"/>
      <c r="M749" s="202"/>
      <c r="N749" s="203"/>
      <c r="O749" s="59"/>
      <c r="P749" s="59"/>
      <c r="Q749" s="59"/>
      <c r="R749" s="59"/>
      <c r="S749" s="59"/>
      <c r="T749" s="60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U749" s="18" t="s">
        <v>86</v>
      </c>
    </row>
    <row r="750" spans="1:47" s="2" customFormat="1" ht="12">
      <c r="A750" s="33"/>
      <c r="B750" s="34"/>
      <c r="C750" s="33"/>
      <c r="D750" s="179" t="s">
        <v>782</v>
      </c>
      <c r="E750" s="33"/>
      <c r="F750" s="221" t="s">
        <v>645</v>
      </c>
      <c r="G750" s="33"/>
      <c r="H750" s="222">
        <v>246.93</v>
      </c>
      <c r="I750" s="33"/>
      <c r="J750" s="33"/>
      <c r="K750" s="33"/>
      <c r="L750" s="34"/>
      <c r="M750" s="202"/>
      <c r="N750" s="203"/>
      <c r="O750" s="59"/>
      <c r="P750" s="59"/>
      <c r="Q750" s="59"/>
      <c r="R750" s="59"/>
      <c r="S750" s="59"/>
      <c r="T750" s="60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U750" s="18" t="s">
        <v>86</v>
      </c>
    </row>
    <row r="751" spans="1:47" s="2" customFormat="1" ht="12">
      <c r="A751" s="33"/>
      <c r="B751" s="34"/>
      <c r="C751" s="33"/>
      <c r="D751" s="179" t="s">
        <v>782</v>
      </c>
      <c r="E751" s="33"/>
      <c r="F751" s="220" t="s">
        <v>964</v>
      </c>
      <c r="G751" s="33"/>
      <c r="H751" s="33"/>
      <c r="I751" s="33"/>
      <c r="J751" s="33"/>
      <c r="K751" s="33"/>
      <c r="L751" s="34"/>
      <c r="M751" s="202"/>
      <c r="N751" s="203"/>
      <c r="O751" s="59"/>
      <c r="P751" s="59"/>
      <c r="Q751" s="59"/>
      <c r="R751" s="59"/>
      <c r="S751" s="59"/>
      <c r="T751" s="60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U751" s="18" t="s">
        <v>86</v>
      </c>
    </row>
    <row r="752" spans="1:47" s="2" customFormat="1" ht="12">
      <c r="A752" s="33"/>
      <c r="B752" s="34"/>
      <c r="C752" s="33"/>
      <c r="D752" s="179" t="s">
        <v>782</v>
      </c>
      <c r="E752" s="33"/>
      <c r="F752" s="221" t="s">
        <v>965</v>
      </c>
      <c r="G752" s="33"/>
      <c r="H752" s="222">
        <v>0</v>
      </c>
      <c r="I752" s="33"/>
      <c r="J752" s="33"/>
      <c r="K752" s="33"/>
      <c r="L752" s="34"/>
      <c r="M752" s="202"/>
      <c r="N752" s="203"/>
      <c r="O752" s="59"/>
      <c r="P752" s="59"/>
      <c r="Q752" s="59"/>
      <c r="R752" s="59"/>
      <c r="S752" s="59"/>
      <c r="T752" s="60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U752" s="18" t="s">
        <v>86</v>
      </c>
    </row>
    <row r="753" spans="1:47" s="2" customFormat="1" ht="12">
      <c r="A753" s="33"/>
      <c r="B753" s="34"/>
      <c r="C753" s="33"/>
      <c r="D753" s="179" t="s">
        <v>782</v>
      </c>
      <c r="E753" s="33"/>
      <c r="F753" s="221" t="s">
        <v>966</v>
      </c>
      <c r="G753" s="33"/>
      <c r="H753" s="222">
        <v>93.86</v>
      </c>
      <c r="I753" s="33"/>
      <c r="J753" s="33"/>
      <c r="K753" s="33"/>
      <c r="L753" s="34"/>
      <c r="M753" s="202"/>
      <c r="N753" s="203"/>
      <c r="O753" s="59"/>
      <c r="P753" s="59"/>
      <c r="Q753" s="59"/>
      <c r="R753" s="59"/>
      <c r="S753" s="59"/>
      <c r="T753" s="60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U753" s="18" t="s">
        <v>86</v>
      </c>
    </row>
    <row r="754" spans="1:47" s="2" customFormat="1" ht="12">
      <c r="A754" s="33"/>
      <c r="B754" s="34"/>
      <c r="C754" s="33"/>
      <c r="D754" s="179" t="s">
        <v>782</v>
      </c>
      <c r="E754" s="33"/>
      <c r="F754" s="221" t="s">
        <v>967</v>
      </c>
      <c r="G754" s="33"/>
      <c r="H754" s="222">
        <v>246.93</v>
      </c>
      <c r="I754" s="33"/>
      <c r="J754" s="33"/>
      <c r="K754" s="33"/>
      <c r="L754" s="34"/>
      <c r="M754" s="202"/>
      <c r="N754" s="203"/>
      <c r="O754" s="59"/>
      <c r="P754" s="59"/>
      <c r="Q754" s="59"/>
      <c r="R754" s="59"/>
      <c r="S754" s="59"/>
      <c r="T754" s="60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U754" s="18" t="s">
        <v>86</v>
      </c>
    </row>
    <row r="755" spans="1:47" s="2" customFormat="1" ht="12">
      <c r="A755" s="33"/>
      <c r="B755" s="34"/>
      <c r="C755" s="33"/>
      <c r="D755" s="179" t="s">
        <v>782</v>
      </c>
      <c r="E755" s="33"/>
      <c r="F755" s="221" t="s">
        <v>645</v>
      </c>
      <c r="G755" s="33"/>
      <c r="H755" s="222">
        <v>340.79</v>
      </c>
      <c r="I755" s="33"/>
      <c r="J755" s="33"/>
      <c r="K755" s="33"/>
      <c r="L755" s="34"/>
      <c r="M755" s="202"/>
      <c r="N755" s="203"/>
      <c r="O755" s="59"/>
      <c r="P755" s="59"/>
      <c r="Q755" s="59"/>
      <c r="R755" s="59"/>
      <c r="S755" s="59"/>
      <c r="T755" s="60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U755" s="18" t="s">
        <v>86</v>
      </c>
    </row>
    <row r="756" spans="1:65" s="2" customFormat="1" ht="24.2" customHeight="1">
      <c r="A756" s="33"/>
      <c r="B756" s="149"/>
      <c r="C756" s="150" t="s">
        <v>354</v>
      </c>
      <c r="D756" s="150" t="s">
        <v>160</v>
      </c>
      <c r="E756" s="151" t="s">
        <v>1100</v>
      </c>
      <c r="F756" s="152" t="s">
        <v>1101</v>
      </c>
      <c r="G756" s="153" t="s">
        <v>284</v>
      </c>
      <c r="H756" s="154">
        <v>340.79</v>
      </c>
      <c r="I756" s="155"/>
      <c r="J756" s="156">
        <f>ROUND(I756*H756,2)</f>
        <v>0</v>
      </c>
      <c r="K756" s="152" t="s">
        <v>636</v>
      </c>
      <c r="L756" s="34"/>
      <c r="M756" s="157" t="s">
        <v>1</v>
      </c>
      <c r="N756" s="158" t="s">
        <v>43</v>
      </c>
      <c r="O756" s="59"/>
      <c r="P756" s="159">
        <f>O756*H756</f>
        <v>0</v>
      </c>
      <c r="Q756" s="159">
        <v>0</v>
      </c>
      <c r="R756" s="159">
        <f>Q756*H756</f>
        <v>0</v>
      </c>
      <c r="S756" s="159">
        <v>0</v>
      </c>
      <c r="T756" s="160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1" t="s">
        <v>164</v>
      </c>
      <c r="AT756" s="161" t="s">
        <v>160</v>
      </c>
      <c r="AU756" s="161" t="s">
        <v>86</v>
      </c>
      <c r="AY756" s="18" t="s">
        <v>157</v>
      </c>
      <c r="BE756" s="162">
        <f>IF(N756="základní",J756,0)</f>
        <v>0</v>
      </c>
      <c r="BF756" s="162">
        <f>IF(N756="snížená",J756,0)</f>
        <v>0</v>
      </c>
      <c r="BG756" s="162">
        <f>IF(N756="zákl. přenesená",J756,0)</f>
        <v>0</v>
      </c>
      <c r="BH756" s="162">
        <f>IF(N756="sníž. přenesená",J756,0)</f>
        <v>0</v>
      </c>
      <c r="BI756" s="162">
        <f>IF(N756="nulová",J756,0)</f>
        <v>0</v>
      </c>
      <c r="BJ756" s="18" t="s">
        <v>33</v>
      </c>
      <c r="BK756" s="162">
        <f>ROUND(I756*H756,2)</f>
        <v>0</v>
      </c>
      <c r="BL756" s="18" t="s">
        <v>164</v>
      </c>
      <c r="BM756" s="161" t="s">
        <v>1102</v>
      </c>
    </row>
    <row r="757" spans="1:47" s="2" customFormat="1" ht="12">
      <c r="A757" s="33"/>
      <c r="B757" s="34"/>
      <c r="C757" s="33"/>
      <c r="D757" s="199" t="s">
        <v>638</v>
      </c>
      <c r="E757" s="33"/>
      <c r="F757" s="200" t="s">
        <v>1103</v>
      </c>
      <c r="G757" s="33"/>
      <c r="H757" s="33"/>
      <c r="I757" s="201"/>
      <c r="J757" s="33"/>
      <c r="K757" s="33"/>
      <c r="L757" s="34"/>
      <c r="M757" s="202"/>
      <c r="N757" s="203"/>
      <c r="O757" s="59"/>
      <c r="P757" s="59"/>
      <c r="Q757" s="59"/>
      <c r="R757" s="59"/>
      <c r="S757" s="59"/>
      <c r="T757" s="60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T757" s="18" t="s">
        <v>638</v>
      </c>
      <c r="AU757" s="18" t="s">
        <v>86</v>
      </c>
    </row>
    <row r="758" spans="2:51" s="14" customFormat="1" ht="12">
      <c r="B758" s="186"/>
      <c r="D758" s="179" t="s">
        <v>245</v>
      </c>
      <c r="E758" s="187" t="s">
        <v>1</v>
      </c>
      <c r="F758" s="188" t="s">
        <v>1104</v>
      </c>
      <c r="H758" s="189">
        <v>340.79</v>
      </c>
      <c r="I758" s="190"/>
      <c r="L758" s="186"/>
      <c r="M758" s="191"/>
      <c r="N758" s="192"/>
      <c r="O758" s="192"/>
      <c r="P758" s="192"/>
      <c r="Q758" s="192"/>
      <c r="R758" s="192"/>
      <c r="S758" s="192"/>
      <c r="T758" s="193"/>
      <c r="AT758" s="187" t="s">
        <v>245</v>
      </c>
      <c r="AU758" s="187" t="s">
        <v>86</v>
      </c>
      <c r="AV758" s="14" t="s">
        <v>86</v>
      </c>
      <c r="AW758" s="14" t="s">
        <v>31</v>
      </c>
      <c r="AX758" s="14" t="s">
        <v>33</v>
      </c>
      <c r="AY758" s="187" t="s">
        <v>157</v>
      </c>
    </row>
    <row r="759" spans="1:47" s="2" customFormat="1" ht="12">
      <c r="A759" s="33"/>
      <c r="B759" s="34"/>
      <c r="C759" s="33"/>
      <c r="D759" s="179" t="s">
        <v>782</v>
      </c>
      <c r="E759" s="33"/>
      <c r="F759" s="220" t="s">
        <v>964</v>
      </c>
      <c r="G759" s="33"/>
      <c r="H759" s="33"/>
      <c r="I759" s="33"/>
      <c r="J759" s="33"/>
      <c r="K759" s="33"/>
      <c r="L759" s="34"/>
      <c r="M759" s="202"/>
      <c r="N759" s="203"/>
      <c r="O759" s="59"/>
      <c r="P759" s="59"/>
      <c r="Q759" s="59"/>
      <c r="R759" s="59"/>
      <c r="S759" s="59"/>
      <c r="T759" s="60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U759" s="18" t="s">
        <v>86</v>
      </c>
    </row>
    <row r="760" spans="1:47" s="2" customFormat="1" ht="12">
      <c r="A760" s="33"/>
      <c r="B760" s="34"/>
      <c r="C760" s="33"/>
      <c r="D760" s="179" t="s">
        <v>782</v>
      </c>
      <c r="E760" s="33"/>
      <c r="F760" s="221" t="s">
        <v>965</v>
      </c>
      <c r="G760" s="33"/>
      <c r="H760" s="222">
        <v>0</v>
      </c>
      <c r="I760" s="33"/>
      <c r="J760" s="33"/>
      <c r="K760" s="33"/>
      <c r="L760" s="34"/>
      <c r="M760" s="202"/>
      <c r="N760" s="203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U760" s="18" t="s">
        <v>86</v>
      </c>
    </row>
    <row r="761" spans="1:47" s="2" customFormat="1" ht="12">
      <c r="A761" s="33"/>
      <c r="B761" s="34"/>
      <c r="C761" s="33"/>
      <c r="D761" s="179" t="s">
        <v>782</v>
      </c>
      <c r="E761" s="33"/>
      <c r="F761" s="221" t="s">
        <v>966</v>
      </c>
      <c r="G761" s="33"/>
      <c r="H761" s="222">
        <v>93.86</v>
      </c>
      <c r="I761" s="33"/>
      <c r="J761" s="33"/>
      <c r="K761" s="33"/>
      <c r="L761" s="34"/>
      <c r="M761" s="202"/>
      <c r="N761" s="203"/>
      <c r="O761" s="59"/>
      <c r="P761" s="59"/>
      <c r="Q761" s="59"/>
      <c r="R761" s="59"/>
      <c r="S761" s="59"/>
      <c r="T761" s="60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U761" s="18" t="s">
        <v>86</v>
      </c>
    </row>
    <row r="762" spans="1:47" s="2" customFormat="1" ht="12">
      <c r="A762" s="33"/>
      <c r="B762" s="34"/>
      <c r="C762" s="33"/>
      <c r="D762" s="179" t="s">
        <v>782</v>
      </c>
      <c r="E762" s="33"/>
      <c r="F762" s="221" t="s">
        <v>967</v>
      </c>
      <c r="G762" s="33"/>
      <c r="H762" s="222">
        <v>246.93</v>
      </c>
      <c r="I762" s="33"/>
      <c r="J762" s="33"/>
      <c r="K762" s="33"/>
      <c r="L762" s="34"/>
      <c r="M762" s="202"/>
      <c r="N762" s="203"/>
      <c r="O762" s="59"/>
      <c r="P762" s="59"/>
      <c r="Q762" s="59"/>
      <c r="R762" s="59"/>
      <c r="S762" s="59"/>
      <c r="T762" s="60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U762" s="18" t="s">
        <v>86</v>
      </c>
    </row>
    <row r="763" spans="1:47" s="2" customFormat="1" ht="12">
      <c r="A763" s="33"/>
      <c r="B763" s="34"/>
      <c r="C763" s="33"/>
      <c r="D763" s="179" t="s">
        <v>782</v>
      </c>
      <c r="E763" s="33"/>
      <c r="F763" s="221" t="s">
        <v>645</v>
      </c>
      <c r="G763" s="33"/>
      <c r="H763" s="222">
        <v>340.79</v>
      </c>
      <c r="I763" s="33"/>
      <c r="J763" s="33"/>
      <c r="K763" s="33"/>
      <c r="L763" s="34"/>
      <c r="M763" s="202"/>
      <c r="N763" s="203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U763" s="18" t="s">
        <v>86</v>
      </c>
    </row>
    <row r="764" spans="1:65" s="2" customFormat="1" ht="24.2" customHeight="1">
      <c r="A764" s="33"/>
      <c r="B764" s="149"/>
      <c r="C764" s="150" t="s">
        <v>1105</v>
      </c>
      <c r="D764" s="150" t="s">
        <v>160</v>
      </c>
      <c r="E764" s="151" t="s">
        <v>1106</v>
      </c>
      <c r="F764" s="152" t="s">
        <v>1107</v>
      </c>
      <c r="G764" s="153" t="s">
        <v>284</v>
      </c>
      <c r="H764" s="154">
        <v>340.79</v>
      </c>
      <c r="I764" s="155"/>
      <c r="J764" s="156">
        <f>ROUND(I764*H764,2)</f>
        <v>0</v>
      </c>
      <c r="K764" s="152" t="s">
        <v>1</v>
      </c>
      <c r="L764" s="34"/>
      <c r="M764" s="157" t="s">
        <v>1</v>
      </c>
      <c r="N764" s="158" t="s">
        <v>43</v>
      </c>
      <c r="O764" s="59"/>
      <c r="P764" s="159">
        <f>O764*H764</f>
        <v>0</v>
      </c>
      <c r="Q764" s="159">
        <v>0</v>
      </c>
      <c r="R764" s="159">
        <f>Q764*H764</f>
        <v>0</v>
      </c>
      <c r="S764" s="159">
        <v>0</v>
      </c>
      <c r="T764" s="160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1" t="s">
        <v>164</v>
      </c>
      <c r="AT764" s="161" t="s">
        <v>160</v>
      </c>
      <c r="AU764" s="161" t="s">
        <v>86</v>
      </c>
      <c r="AY764" s="18" t="s">
        <v>157</v>
      </c>
      <c r="BE764" s="162">
        <f>IF(N764="základní",J764,0)</f>
        <v>0</v>
      </c>
      <c r="BF764" s="162">
        <f>IF(N764="snížená",J764,0)</f>
        <v>0</v>
      </c>
      <c r="BG764" s="162">
        <f>IF(N764="zákl. přenesená",J764,0)</f>
        <v>0</v>
      </c>
      <c r="BH764" s="162">
        <f>IF(N764="sníž. přenesená",J764,0)</f>
        <v>0</v>
      </c>
      <c r="BI764" s="162">
        <f>IF(N764="nulová",J764,0)</f>
        <v>0</v>
      </c>
      <c r="BJ764" s="18" t="s">
        <v>33</v>
      </c>
      <c r="BK764" s="162">
        <f>ROUND(I764*H764,2)</f>
        <v>0</v>
      </c>
      <c r="BL764" s="18" t="s">
        <v>164</v>
      </c>
      <c r="BM764" s="161" t="s">
        <v>1108</v>
      </c>
    </row>
    <row r="765" spans="2:51" s="14" customFormat="1" ht="12">
      <c r="B765" s="186"/>
      <c r="D765" s="179" t="s">
        <v>245</v>
      </c>
      <c r="E765" s="187" t="s">
        <v>1</v>
      </c>
      <c r="F765" s="188" t="s">
        <v>603</v>
      </c>
      <c r="H765" s="189">
        <v>340.79</v>
      </c>
      <c r="I765" s="190"/>
      <c r="L765" s="186"/>
      <c r="M765" s="191"/>
      <c r="N765" s="192"/>
      <c r="O765" s="192"/>
      <c r="P765" s="192"/>
      <c r="Q765" s="192"/>
      <c r="R765" s="192"/>
      <c r="S765" s="192"/>
      <c r="T765" s="193"/>
      <c r="AT765" s="187" t="s">
        <v>245</v>
      </c>
      <c r="AU765" s="187" t="s">
        <v>86</v>
      </c>
      <c r="AV765" s="14" t="s">
        <v>86</v>
      </c>
      <c r="AW765" s="14" t="s">
        <v>31</v>
      </c>
      <c r="AX765" s="14" t="s">
        <v>33</v>
      </c>
      <c r="AY765" s="187" t="s">
        <v>157</v>
      </c>
    </row>
    <row r="766" spans="1:47" s="2" customFormat="1" ht="12">
      <c r="A766" s="33"/>
      <c r="B766" s="34"/>
      <c r="C766" s="33"/>
      <c r="D766" s="179" t="s">
        <v>782</v>
      </c>
      <c r="E766" s="33"/>
      <c r="F766" s="220" t="s">
        <v>964</v>
      </c>
      <c r="G766" s="33"/>
      <c r="H766" s="33"/>
      <c r="I766" s="33"/>
      <c r="J766" s="33"/>
      <c r="K766" s="33"/>
      <c r="L766" s="34"/>
      <c r="M766" s="202"/>
      <c r="N766" s="203"/>
      <c r="O766" s="59"/>
      <c r="P766" s="59"/>
      <c r="Q766" s="59"/>
      <c r="R766" s="59"/>
      <c r="S766" s="59"/>
      <c r="T766" s="60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U766" s="18" t="s">
        <v>86</v>
      </c>
    </row>
    <row r="767" spans="1:47" s="2" customFormat="1" ht="12">
      <c r="A767" s="33"/>
      <c r="B767" s="34"/>
      <c r="C767" s="33"/>
      <c r="D767" s="179" t="s">
        <v>782</v>
      </c>
      <c r="E767" s="33"/>
      <c r="F767" s="221" t="s">
        <v>965</v>
      </c>
      <c r="G767" s="33"/>
      <c r="H767" s="222">
        <v>0</v>
      </c>
      <c r="I767" s="33"/>
      <c r="J767" s="33"/>
      <c r="K767" s="33"/>
      <c r="L767" s="34"/>
      <c r="M767" s="202"/>
      <c r="N767" s="203"/>
      <c r="O767" s="59"/>
      <c r="P767" s="59"/>
      <c r="Q767" s="59"/>
      <c r="R767" s="59"/>
      <c r="S767" s="59"/>
      <c r="T767" s="60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U767" s="18" t="s">
        <v>86</v>
      </c>
    </row>
    <row r="768" spans="1:47" s="2" customFormat="1" ht="12">
      <c r="A768" s="33"/>
      <c r="B768" s="34"/>
      <c r="C768" s="33"/>
      <c r="D768" s="179" t="s">
        <v>782</v>
      </c>
      <c r="E768" s="33"/>
      <c r="F768" s="221" t="s">
        <v>966</v>
      </c>
      <c r="G768" s="33"/>
      <c r="H768" s="222">
        <v>93.86</v>
      </c>
      <c r="I768" s="33"/>
      <c r="J768" s="33"/>
      <c r="K768" s="33"/>
      <c r="L768" s="34"/>
      <c r="M768" s="202"/>
      <c r="N768" s="203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U768" s="18" t="s">
        <v>86</v>
      </c>
    </row>
    <row r="769" spans="1:47" s="2" customFormat="1" ht="12">
      <c r="A769" s="33"/>
      <c r="B769" s="34"/>
      <c r="C769" s="33"/>
      <c r="D769" s="179" t="s">
        <v>782</v>
      </c>
      <c r="E769" s="33"/>
      <c r="F769" s="221" t="s">
        <v>967</v>
      </c>
      <c r="G769" s="33"/>
      <c r="H769" s="222">
        <v>246.93</v>
      </c>
      <c r="I769" s="33"/>
      <c r="J769" s="33"/>
      <c r="K769" s="33"/>
      <c r="L769" s="34"/>
      <c r="M769" s="202"/>
      <c r="N769" s="203"/>
      <c r="O769" s="59"/>
      <c r="P769" s="59"/>
      <c r="Q769" s="59"/>
      <c r="R769" s="59"/>
      <c r="S769" s="59"/>
      <c r="T769" s="60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U769" s="18" t="s">
        <v>86</v>
      </c>
    </row>
    <row r="770" spans="1:47" s="2" customFormat="1" ht="12">
      <c r="A770" s="33"/>
      <c r="B770" s="34"/>
      <c r="C770" s="33"/>
      <c r="D770" s="179" t="s">
        <v>782</v>
      </c>
      <c r="E770" s="33"/>
      <c r="F770" s="221" t="s">
        <v>645</v>
      </c>
      <c r="G770" s="33"/>
      <c r="H770" s="222">
        <v>340.79</v>
      </c>
      <c r="I770" s="33"/>
      <c r="J770" s="33"/>
      <c r="K770" s="33"/>
      <c r="L770" s="34"/>
      <c r="M770" s="202"/>
      <c r="N770" s="203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U770" s="18" t="s">
        <v>86</v>
      </c>
    </row>
    <row r="771" spans="2:63" s="12" customFormat="1" ht="22.9" customHeight="1">
      <c r="B771" s="136"/>
      <c r="D771" s="137" t="s">
        <v>77</v>
      </c>
      <c r="E771" s="147" t="s">
        <v>113</v>
      </c>
      <c r="F771" s="147" t="s">
        <v>1109</v>
      </c>
      <c r="I771" s="139"/>
      <c r="J771" s="148">
        <f>BK771</f>
        <v>0</v>
      </c>
      <c r="L771" s="136"/>
      <c r="M771" s="141"/>
      <c r="N771" s="142"/>
      <c r="O771" s="142"/>
      <c r="P771" s="143">
        <f>SUM(P772:P821)</f>
        <v>0</v>
      </c>
      <c r="Q771" s="142"/>
      <c r="R771" s="143">
        <f>SUM(R772:R821)</f>
        <v>3.3929966400000002</v>
      </c>
      <c r="S771" s="142"/>
      <c r="T771" s="144">
        <f>SUM(T772:T821)</f>
        <v>0.12300000000000001</v>
      </c>
      <c r="AR771" s="137" t="s">
        <v>33</v>
      </c>
      <c r="AT771" s="145" t="s">
        <v>77</v>
      </c>
      <c r="AU771" s="145" t="s">
        <v>33</v>
      </c>
      <c r="AY771" s="137" t="s">
        <v>157</v>
      </c>
      <c r="BK771" s="146">
        <f>SUM(BK772:BK821)</f>
        <v>0</v>
      </c>
    </row>
    <row r="772" spans="1:65" s="2" customFormat="1" ht="16.5" customHeight="1">
      <c r="A772" s="33"/>
      <c r="B772" s="149"/>
      <c r="C772" s="150" t="s">
        <v>356</v>
      </c>
      <c r="D772" s="150" t="s">
        <v>160</v>
      </c>
      <c r="E772" s="151" t="s">
        <v>1110</v>
      </c>
      <c r="F772" s="152" t="s">
        <v>1111</v>
      </c>
      <c r="G772" s="153" t="s">
        <v>163</v>
      </c>
      <c r="H772" s="154">
        <v>12.3</v>
      </c>
      <c r="I772" s="155"/>
      <c r="J772" s="156">
        <f>ROUND(I772*H772,2)</f>
        <v>0</v>
      </c>
      <c r="K772" s="152" t="s">
        <v>636</v>
      </c>
      <c r="L772" s="34"/>
      <c r="M772" s="157" t="s">
        <v>1</v>
      </c>
      <c r="N772" s="158" t="s">
        <v>43</v>
      </c>
      <c r="O772" s="59"/>
      <c r="P772" s="159">
        <f>O772*H772</f>
        <v>0</v>
      </c>
      <c r="Q772" s="159">
        <v>0</v>
      </c>
      <c r="R772" s="159">
        <f>Q772*H772</f>
        <v>0</v>
      </c>
      <c r="S772" s="159">
        <v>0.01</v>
      </c>
      <c r="T772" s="160">
        <f>S772*H772</f>
        <v>0.12300000000000001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1" t="s">
        <v>164</v>
      </c>
      <c r="AT772" s="161" t="s">
        <v>160</v>
      </c>
      <c r="AU772" s="161" t="s">
        <v>86</v>
      </c>
      <c r="AY772" s="18" t="s">
        <v>157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8" t="s">
        <v>33</v>
      </c>
      <c r="BK772" s="162">
        <f>ROUND(I772*H772,2)</f>
        <v>0</v>
      </c>
      <c r="BL772" s="18" t="s">
        <v>164</v>
      </c>
      <c r="BM772" s="161" t="s">
        <v>1112</v>
      </c>
    </row>
    <row r="773" spans="1:47" s="2" customFormat="1" ht="12">
      <c r="A773" s="33"/>
      <c r="B773" s="34"/>
      <c r="C773" s="33"/>
      <c r="D773" s="199" t="s">
        <v>638</v>
      </c>
      <c r="E773" s="33"/>
      <c r="F773" s="200" t="s">
        <v>1113</v>
      </c>
      <c r="G773" s="33"/>
      <c r="H773" s="33"/>
      <c r="I773" s="201"/>
      <c r="J773" s="33"/>
      <c r="K773" s="33"/>
      <c r="L773" s="34"/>
      <c r="M773" s="202"/>
      <c r="N773" s="203"/>
      <c r="O773" s="59"/>
      <c r="P773" s="59"/>
      <c r="Q773" s="59"/>
      <c r="R773" s="59"/>
      <c r="S773" s="59"/>
      <c r="T773" s="60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T773" s="18" t="s">
        <v>638</v>
      </c>
      <c r="AU773" s="18" t="s">
        <v>86</v>
      </c>
    </row>
    <row r="774" spans="2:51" s="13" customFormat="1" ht="12">
      <c r="B774" s="178"/>
      <c r="D774" s="179" t="s">
        <v>245</v>
      </c>
      <c r="E774" s="180" t="s">
        <v>1</v>
      </c>
      <c r="F774" s="181" t="s">
        <v>1114</v>
      </c>
      <c r="H774" s="180" t="s">
        <v>1</v>
      </c>
      <c r="I774" s="182"/>
      <c r="L774" s="178"/>
      <c r="M774" s="183"/>
      <c r="N774" s="184"/>
      <c r="O774" s="184"/>
      <c r="P774" s="184"/>
      <c r="Q774" s="184"/>
      <c r="R774" s="184"/>
      <c r="S774" s="184"/>
      <c r="T774" s="185"/>
      <c r="AT774" s="180" t="s">
        <v>245</v>
      </c>
      <c r="AU774" s="180" t="s">
        <v>86</v>
      </c>
      <c r="AV774" s="13" t="s">
        <v>33</v>
      </c>
      <c r="AW774" s="13" t="s">
        <v>31</v>
      </c>
      <c r="AX774" s="13" t="s">
        <v>78</v>
      </c>
      <c r="AY774" s="180" t="s">
        <v>157</v>
      </c>
    </row>
    <row r="775" spans="2:51" s="14" customFormat="1" ht="12">
      <c r="B775" s="186"/>
      <c r="D775" s="179" t="s">
        <v>245</v>
      </c>
      <c r="E775" s="187" t="s">
        <v>1</v>
      </c>
      <c r="F775" s="188" t="s">
        <v>1115</v>
      </c>
      <c r="H775" s="189">
        <v>0.9</v>
      </c>
      <c r="I775" s="190"/>
      <c r="L775" s="186"/>
      <c r="M775" s="191"/>
      <c r="N775" s="192"/>
      <c r="O775" s="192"/>
      <c r="P775" s="192"/>
      <c r="Q775" s="192"/>
      <c r="R775" s="192"/>
      <c r="S775" s="192"/>
      <c r="T775" s="193"/>
      <c r="AT775" s="187" t="s">
        <v>245</v>
      </c>
      <c r="AU775" s="187" t="s">
        <v>86</v>
      </c>
      <c r="AV775" s="14" t="s">
        <v>86</v>
      </c>
      <c r="AW775" s="14" t="s">
        <v>31</v>
      </c>
      <c r="AX775" s="14" t="s">
        <v>78</v>
      </c>
      <c r="AY775" s="187" t="s">
        <v>157</v>
      </c>
    </row>
    <row r="776" spans="2:51" s="14" customFormat="1" ht="12">
      <c r="B776" s="186"/>
      <c r="D776" s="179" t="s">
        <v>245</v>
      </c>
      <c r="E776" s="187" t="s">
        <v>1</v>
      </c>
      <c r="F776" s="188" t="s">
        <v>1116</v>
      </c>
      <c r="H776" s="189">
        <v>1.6</v>
      </c>
      <c r="I776" s="190"/>
      <c r="L776" s="186"/>
      <c r="M776" s="191"/>
      <c r="N776" s="192"/>
      <c r="O776" s="192"/>
      <c r="P776" s="192"/>
      <c r="Q776" s="192"/>
      <c r="R776" s="192"/>
      <c r="S776" s="192"/>
      <c r="T776" s="193"/>
      <c r="AT776" s="187" t="s">
        <v>245</v>
      </c>
      <c r="AU776" s="187" t="s">
        <v>86</v>
      </c>
      <c r="AV776" s="14" t="s">
        <v>86</v>
      </c>
      <c r="AW776" s="14" t="s">
        <v>31</v>
      </c>
      <c r="AX776" s="14" t="s">
        <v>78</v>
      </c>
      <c r="AY776" s="187" t="s">
        <v>157</v>
      </c>
    </row>
    <row r="777" spans="2:51" s="14" customFormat="1" ht="12">
      <c r="B777" s="186"/>
      <c r="D777" s="179" t="s">
        <v>245</v>
      </c>
      <c r="E777" s="187" t="s">
        <v>1</v>
      </c>
      <c r="F777" s="188" t="s">
        <v>1117</v>
      </c>
      <c r="H777" s="189">
        <v>5.4</v>
      </c>
      <c r="I777" s="190"/>
      <c r="L777" s="186"/>
      <c r="M777" s="191"/>
      <c r="N777" s="192"/>
      <c r="O777" s="192"/>
      <c r="P777" s="192"/>
      <c r="Q777" s="192"/>
      <c r="R777" s="192"/>
      <c r="S777" s="192"/>
      <c r="T777" s="193"/>
      <c r="AT777" s="187" t="s">
        <v>245</v>
      </c>
      <c r="AU777" s="187" t="s">
        <v>86</v>
      </c>
      <c r="AV777" s="14" t="s">
        <v>86</v>
      </c>
      <c r="AW777" s="14" t="s">
        <v>31</v>
      </c>
      <c r="AX777" s="14" t="s">
        <v>78</v>
      </c>
      <c r="AY777" s="187" t="s">
        <v>157</v>
      </c>
    </row>
    <row r="778" spans="2:51" s="14" customFormat="1" ht="12">
      <c r="B778" s="186"/>
      <c r="D778" s="179" t="s">
        <v>245</v>
      </c>
      <c r="E778" s="187" t="s">
        <v>1</v>
      </c>
      <c r="F778" s="188" t="s">
        <v>1118</v>
      </c>
      <c r="H778" s="189">
        <v>4.4</v>
      </c>
      <c r="I778" s="190"/>
      <c r="L778" s="186"/>
      <c r="M778" s="191"/>
      <c r="N778" s="192"/>
      <c r="O778" s="192"/>
      <c r="P778" s="192"/>
      <c r="Q778" s="192"/>
      <c r="R778" s="192"/>
      <c r="S778" s="192"/>
      <c r="T778" s="193"/>
      <c r="AT778" s="187" t="s">
        <v>245</v>
      </c>
      <c r="AU778" s="187" t="s">
        <v>86</v>
      </c>
      <c r="AV778" s="14" t="s">
        <v>86</v>
      </c>
      <c r="AW778" s="14" t="s">
        <v>31</v>
      </c>
      <c r="AX778" s="14" t="s">
        <v>78</v>
      </c>
      <c r="AY778" s="187" t="s">
        <v>157</v>
      </c>
    </row>
    <row r="779" spans="2:51" s="15" customFormat="1" ht="12">
      <c r="B779" s="204"/>
      <c r="D779" s="179" t="s">
        <v>245</v>
      </c>
      <c r="E779" s="205" t="s">
        <v>1</v>
      </c>
      <c r="F779" s="206" t="s">
        <v>645</v>
      </c>
      <c r="H779" s="207">
        <v>12.3</v>
      </c>
      <c r="I779" s="208"/>
      <c r="L779" s="204"/>
      <c r="M779" s="209"/>
      <c r="N779" s="210"/>
      <c r="O779" s="210"/>
      <c r="P779" s="210"/>
      <c r="Q779" s="210"/>
      <c r="R779" s="210"/>
      <c r="S779" s="210"/>
      <c r="T779" s="211"/>
      <c r="AT779" s="205" t="s">
        <v>245</v>
      </c>
      <c r="AU779" s="205" t="s">
        <v>86</v>
      </c>
      <c r="AV779" s="15" t="s">
        <v>164</v>
      </c>
      <c r="AW779" s="15" t="s">
        <v>31</v>
      </c>
      <c r="AX779" s="15" t="s">
        <v>33</v>
      </c>
      <c r="AY779" s="205" t="s">
        <v>157</v>
      </c>
    </row>
    <row r="780" spans="1:65" s="2" customFormat="1" ht="21.75" customHeight="1">
      <c r="A780" s="33"/>
      <c r="B780" s="149"/>
      <c r="C780" s="150" t="s">
        <v>1119</v>
      </c>
      <c r="D780" s="150" t="s">
        <v>160</v>
      </c>
      <c r="E780" s="151" t="s">
        <v>1120</v>
      </c>
      <c r="F780" s="152" t="s">
        <v>1121</v>
      </c>
      <c r="G780" s="153" t="s">
        <v>178</v>
      </c>
      <c r="H780" s="154">
        <v>1</v>
      </c>
      <c r="I780" s="155"/>
      <c r="J780" s="156">
        <f>ROUND(I780*H780,2)</f>
        <v>0</v>
      </c>
      <c r="K780" s="152" t="s">
        <v>636</v>
      </c>
      <c r="L780" s="34"/>
      <c r="M780" s="157" t="s">
        <v>1</v>
      </c>
      <c r="N780" s="158" t="s">
        <v>43</v>
      </c>
      <c r="O780" s="59"/>
      <c r="P780" s="159">
        <f>O780*H780</f>
        <v>0</v>
      </c>
      <c r="Q780" s="159">
        <v>0.05022</v>
      </c>
      <c r="R780" s="159">
        <f>Q780*H780</f>
        <v>0.05022</v>
      </c>
      <c r="S780" s="159">
        <v>0</v>
      </c>
      <c r="T780" s="160">
        <f>S780*H780</f>
        <v>0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61" t="s">
        <v>164</v>
      </c>
      <c r="AT780" s="161" t="s">
        <v>160</v>
      </c>
      <c r="AU780" s="161" t="s">
        <v>86</v>
      </c>
      <c r="AY780" s="18" t="s">
        <v>157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8" t="s">
        <v>33</v>
      </c>
      <c r="BK780" s="162">
        <f>ROUND(I780*H780,2)</f>
        <v>0</v>
      </c>
      <c r="BL780" s="18" t="s">
        <v>164</v>
      </c>
      <c r="BM780" s="161" t="s">
        <v>1122</v>
      </c>
    </row>
    <row r="781" spans="1:47" s="2" customFormat="1" ht="12">
      <c r="A781" s="33"/>
      <c r="B781" s="34"/>
      <c r="C781" s="33"/>
      <c r="D781" s="199" t="s">
        <v>638</v>
      </c>
      <c r="E781" s="33"/>
      <c r="F781" s="200" t="s">
        <v>1123</v>
      </c>
      <c r="G781" s="33"/>
      <c r="H781" s="33"/>
      <c r="I781" s="201"/>
      <c r="J781" s="33"/>
      <c r="K781" s="33"/>
      <c r="L781" s="34"/>
      <c r="M781" s="202"/>
      <c r="N781" s="203"/>
      <c r="O781" s="59"/>
      <c r="P781" s="59"/>
      <c r="Q781" s="59"/>
      <c r="R781" s="59"/>
      <c r="S781" s="59"/>
      <c r="T781" s="60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T781" s="18" t="s">
        <v>638</v>
      </c>
      <c r="AU781" s="18" t="s">
        <v>86</v>
      </c>
    </row>
    <row r="782" spans="2:51" s="14" customFormat="1" ht="12">
      <c r="B782" s="186"/>
      <c r="D782" s="179" t="s">
        <v>245</v>
      </c>
      <c r="E782" s="187" t="s">
        <v>1</v>
      </c>
      <c r="F782" s="188" t="s">
        <v>1124</v>
      </c>
      <c r="H782" s="189">
        <v>1</v>
      </c>
      <c r="I782" s="190"/>
      <c r="L782" s="186"/>
      <c r="M782" s="191"/>
      <c r="N782" s="192"/>
      <c r="O782" s="192"/>
      <c r="P782" s="192"/>
      <c r="Q782" s="192"/>
      <c r="R782" s="192"/>
      <c r="S782" s="192"/>
      <c r="T782" s="193"/>
      <c r="AT782" s="187" t="s">
        <v>245</v>
      </c>
      <c r="AU782" s="187" t="s">
        <v>86</v>
      </c>
      <c r="AV782" s="14" t="s">
        <v>86</v>
      </c>
      <c r="AW782" s="14" t="s">
        <v>31</v>
      </c>
      <c r="AX782" s="14" t="s">
        <v>33</v>
      </c>
      <c r="AY782" s="187" t="s">
        <v>157</v>
      </c>
    </row>
    <row r="783" spans="1:65" s="2" customFormat="1" ht="16.5" customHeight="1">
      <c r="A783" s="33"/>
      <c r="B783" s="149"/>
      <c r="C783" s="150" t="s">
        <v>359</v>
      </c>
      <c r="D783" s="150" t="s">
        <v>160</v>
      </c>
      <c r="E783" s="151" t="s">
        <v>1125</v>
      </c>
      <c r="F783" s="152" t="s">
        <v>1126</v>
      </c>
      <c r="G783" s="153" t="s">
        <v>178</v>
      </c>
      <c r="H783" s="154">
        <v>1</v>
      </c>
      <c r="I783" s="155"/>
      <c r="J783" s="156">
        <f>ROUND(I783*H783,2)</f>
        <v>0</v>
      </c>
      <c r="K783" s="152" t="s">
        <v>1</v>
      </c>
      <c r="L783" s="34"/>
      <c r="M783" s="157" t="s">
        <v>1</v>
      </c>
      <c r="N783" s="158" t="s">
        <v>43</v>
      </c>
      <c r="O783" s="59"/>
      <c r="P783" s="159">
        <f>O783*H783</f>
        <v>0</v>
      </c>
      <c r="Q783" s="159">
        <v>0.0123</v>
      </c>
      <c r="R783" s="159">
        <f>Q783*H783</f>
        <v>0.0123</v>
      </c>
      <c r="S783" s="159">
        <v>0</v>
      </c>
      <c r="T783" s="160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61" t="s">
        <v>164</v>
      </c>
      <c r="AT783" s="161" t="s">
        <v>160</v>
      </c>
      <c r="AU783" s="161" t="s">
        <v>86</v>
      </c>
      <c r="AY783" s="18" t="s">
        <v>157</v>
      </c>
      <c r="BE783" s="162">
        <f>IF(N783="základní",J783,0)</f>
        <v>0</v>
      </c>
      <c r="BF783" s="162">
        <f>IF(N783="snížená",J783,0)</f>
        <v>0</v>
      </c>
      <c r="BG783" s="162">
        <f>IF(N783="zákl. přenesená",J783,0)</f>
        <v>0</v>
      </c>
      <c r="BH783" s="162">
        <f>IF(N783="sníž. přenesená",J783,0)</f>
        <v>0</v>
      </c>
      <c r="BI783" s="162">
        <f>IF(N783="nulová",J783,0)</f>
        <v>0</v>
      </c>
      <c r="BJ783" s="18" t="s">
        <v>33</v>
      </c>
      <c r="BK783" s="162">
        <f>ROUND(I783*H783,2)</f>
        <v>0</v>
      </c>
      <c r="BL783" s="18" t="s">
        <v>164</v>
      </c>
      <c r="BM783" s="161" t="s">
        <v>1127</v>
      </c>
    </row>
    <row r="784" spans="1:65" s="2" customFormat="1" ht="21.75" customHeight="1">
      <c r="A784" s="33"/>
      <c r="B784" s="149"/>
      <c r="C784" s="150" t="s">
        <v>1128</v>
      </c>
      <c r="D784" s="150" t="s">
        <v>160</v>
      </c>
      <c r="E784" s="151" t="s">
        <v>1129</v>
      </c>
      <c r="F784" s="152" t="s">
        <v>1130</v>
      </c>
      <c r="G784" s="153" t="s">
        <v>284</v>
      </c>
      <c r="H784" s="154">
        <v>3.07</v>
      </c>
      <c r="I784" s="155"/>
      <c r="J784" s="156">
        <f>ROUND(I784*H784,2)</f>
        <v>0</v>
      </c>
      <c r="K784" s="152" t="s">
        <v>636</v>
      </c>
      <c r="L784" s="34"/>
      <c r="M784" s="157" t="s">
        <v>1</v>
      </c>
      <c r="N784" s="158" t="s">
        <v>43</v>
      </c>
      <c r="O784" s="59"/>
      <c r="P784" s="159">
        <f>O784*H784</f>
        <v>0</v>
      </c>
      <c r="Q784" s="159">
        <v>0.27128</v>
      </c>
      <c r="R784" s="159">
        <f>Q784*H784</f>
        <v>0.8328296000000001</v>
      </c>
      <c r="S784" s="159">
        <v>0</v>
      </c>
      <c r="T784" s="160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61" t="s">
        <v>164</v>
      </c>
      <c r="AT784" s="161" t="s">
        <v>160</v>
      </c>
      <c r="AU784" s="161" t="s">
        <v>86</v>
      </c>
      <c r="AY784" s="18" t="s">
        <v>157</v>
      </c>
      <c r="BE784" s="162">
        <f>IF(N784="základní",J784,0)</f>
        <v>0</v>
      </c>
      <c r="BF784" s="162">
        <f>IF(N784="snížená",J784,0)</f>
        <v>0</v>
      </c>
      <c r="BG784" s="162">
        <f>IF(N784="zákl. přenesená",J784,0)</f>
        <v>0</v>
      </c>
      <c r="BH784" s="162">
        <f>IF(N784="sníž. přenesená",J784,0)</f>
        <v>0</v>
      </c>
      <c r="BI784" s="162">
        <f>IF(N784="nulová",J784,0)</f>
        <v>0</v>
      </c>
      <c r="BJ784" s="18" t="s">
        <v>33</v>
      </c>
      <c r="BK784" s="162">
        <f>ROUND(I784*H784,2)</f>
        <v>0</v>
      </c>
      <c r="BL784" s="18" t="s">
        <v>164</v>
      </c>
      <c r="BM784" s="161" t="s">
        <v>1131</v>
      </c>
    </row>
    <row r="785" spans="1:47" s="2" customFormat="1" ht="12">
      <c r="A785" s="33"/>
      <c r="B785" s="34"/>
      <c r="C785" s="33"/>
      <c r="D785" s="199" t="s">
        <v>638</v>
      </c>
      <c r="E785" s="33"/>
      <c r="F785" s="200" t="s">
        <v>1132</v>
      </c>
      <c r="G785" s="33"/>
      <c r="H785" s="33"/>
      <c r="I785" s="201"/>
      <c r="J785" s="33"/>
      <c r="K785" s="33"/>
      <c r="L785" s="34"/>
      <c r="M785" s="202"/>
      <c r="N785" s="203"/>
      <c r="O785" s="59"/>
      <c r="P785" s="59"/>
      <c r="Q785" s="59"/>
      <c r="R785" s="59"/>
      <c r="S785" s="59"/>
      <c r="T785" s="60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T785" s="18" t="s">
        <v>638</v>
      </c>
      <c r="AU785" s="18" t="s">
        <v>86</v>
      </c>
    </row>
    <row r="786" spans="2:51" s="14" customFormat="1" ht="12">
      <c r="B786" s="186"/>
      <c r="D786" s="179" t="s">
        <v>245</v>
      </c>
      <c r="E786" s="187" t="s">
        <v>1</v>
      </c>
      <c r="F786" s="188" t="s">
        <v>1133</v>
      </c>
      <c r="H786" s="189">
        <v>0.64</v>
      </c>
      <c r="I786" s="190"/>
      <c r="L786" s="186"/>
      <c r="M786" s="191"/>
      <c r="N786" s="192"/>
      <c r="O786" s="192"/>
      <c r="P786" s="192"/>
      <c r="Q786" s="192"/>
      <c r="R786" s="192"/>
      <c r="S786" s="192"/>
      <c r="T786" s="193"/>
      <c r="AT786" s="187" t="s">
        <v>245</v>
      </c>
      <c r="AU786" s="187" t="s">
        <v>86</v>
      </c>
      <c r="AV786" s="14" t="s">
        <v>86</v>
      </c>
      <c r="AW786" s="14" t="s">
        <v>31</v>
      </c>
      <c r="AX786" s="14" t="s">
        <v>78</v>
      </c>
      <c r="AY786" s="187" t="s">
        <v>157</v>
      </c>
    </row>
    <row r="787" spans="2:51" s="14" customFormat="1" ht="12">
      <c r="B787" s="186"/>
      <c r="D787" s="179" t="s">
        <v>245</v>
      </c>
      <c r="E787" s="187" t="s">
        <v>1</v>
      </c>
      <c r="F787" s="188" t="s">
        <v>1134</v>
      </c>
      <c r="H787" s="189">
        <v>2.43</v>
      </c>
      <c r="I787" s="190"/>
      <c r="L787" s="186"/>
      <c r="M787" s="191"/>
      <c r="N787" s="192"/>
      <c r="O787" s="192"/>
      <c r="P787" s="192"/>
      <c r="Q787" s="192"/>
      <c r="R787" s="192"/>
      <c r="S787" s="192"/>
      <c r="T787" s="193"/>
      <c r="AT787" s="187" t="s">
        <v>245</v>
      </c>
      <c r="AU787" s="187" t="s">
        <v>86</v>
      </c>
      <c r="AV787" s="14" t="s">
        <v>86</v>
      </c>
      <c r="AW787" s="14" t="s">
        <v>31</v>
      </c>
      <c r="AX787" s="14" t="s">
        <v>78</v>
      </c>
      <c r="AY787" s="187" t="s">
        <v>157</v>
      </c>
    </row>
    <row r="788" spans="2:51" s="15" customFormat="1" ht="12">
      <c r="B788" s="204"/>
      <c r="D788" s="179" t="s">
        <v>245</v>
      </c>
      <c r="E788" s="205" t="s">
        <v>1</v>
      </c>
      <c r="F788" s="206" t="s">
        <v>645</v>
      </c>
      <c r="H788" s="207">
        <v>3.07</v>
      </c>
      <c r="I788" s="208"/>
      <c r="L788" s="204"/>
      <c r="M788" s="209"/>
      <c r="N788" s="210"/>
      <c r="O788" s="210"/>
      <c r="P788" s="210"/>
      <c r="Q788" s="210"/>
      <c r="R788" s="210"/>
      <c r="S788" s="210"/>
      <c r="T788" s="211"/>
      <c r="AT788" s="205" t="s">
        <v>245</v>
      </c>
      <c r="AU788" s="205" t="s">
        <v>86</v>
      </c>
      <c r="AV788" s="15" t="s">
        <v>164</v>
      </c>
      <c r="AW788" s="15" t="s">
        <v>31</v>
      </c>
      <c r="AX788" s="15" t="s">
        <v>33</v>
      </c>
      <c r="AY788" s="205" t="s">
        <v>157</v>
      </c>
    </row>
    <row r="789" spans="1:65" s="2" customFormat="1" ht="16.5" customHeight="1">
      <c r="A789" s="33"/>
      <c r="B789" s="149"/>
      <c r="C789" s="150" t="s">
        <v>121</v>
      </c>
      <c r="D789" s="150" t="s">
        <v>160</v>
      </c>
      <c r="E789" s="151" t="s">
        <v>1135</v>
      </c>
      <c r="F789" s="152" t="s">
        <v>1136</v>
      </c>
      <c r="G789" s="153" t="s">
        <v>178</v>
      </c>
      <c r="H789" s="154">
        <v>4</v>
      </c>
      <c r="I789" s="155"/>
      <c r="J789" s="156">
        <f>ROUND(I789*H789,2)</f>
        <v>0</v>
      </c>
      <c r="K789" s="152" t="s">
        <v>1</v>
      </c>
      <c r="L789" s="34"/>
      <c r="M789" s="157" t="s">
        <v>1</v>
      </c>
      <c r="N789" s="158" t="s">
        <v>43</v>
      </c>
      <c r="O789" s="59"/>
      <c r="P789" s="159">
        <f>O789*H789</f>
        <v>0</v>
      </c>
      <c r="Q789" s="159">
        <v>0.0474</v>
      </c>
      <c r="R789" s="159">
        <f>Q789*H789</f>
        <v>0.1896</v>
      </c>
      <c r="S789" s="159">
        <v>0</v>
      </c>
      <c r="T789" s="160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1" t="s">
        <v>164</v>
      </c>
      <c r="AT789" s="161" t="s">
        <v>160</v>
      </c>
      <c r="AU789" s="161" t="s">
        <v>86</v>
      </c>
      <c r="AY789" s="18" t="s">
        <v>157</v>
      </c>
      <c r="BE789" s="162">
        <f>IF(N789="základní",J789,0)</f>
        <v>0</v>
      </c>
      <c r="BF789" s="162">
        <f>IF(N789="snížená",J789,0)</f>
        <v>0</v>
      </c>
      <c r="BG789" s="162">
        <f>IF(N789="zákl. přenesená",J789,0)</f>
        <v>0</v>
      </c>
      <c r="BH789" s="162">
        <f>IF(N789="sníž. přenesená",J789,0)</f>
        <v>0</v>
      </c>
      <c r="BI789" s="162">
        <f>IF(N789="nulová",J789,0)</f>
        <v>0</v>
      </c>
      <c r="BJ789" s="18" t="s">
        <v>33</v>
      </c>
      <c r="BK789" s="162">
        <f>ROUND(I789*H789,2)</f>
        <v>0</v>
      </c>
      <c r="BL789" s="18" t="s">
        <v>164</v>
      </c>
      <c r="BM789" s="161" t="s">
        <v>1137</v>
      </c>
    </row>
    <row r="790" spans="1:65" s="2" customFormat="1" ht="16.5" customHeight="1">
      <c r="A790" s="33"/>
      <c r="B790" s="149"/>
      <c r="C790" s="150" t="s">
        <v>328</v>
      </c>
      <c r="D790" s="150" t="s">
        <v>160</v>
      </c>
      <c r="E790" s="151" t="s">
        <v>1138</v>
      </c>
      <c r="F790" s="152" t="s">
        <v>1139</v>
      </c>
      <c r="G790" s="153" t="s">
        <v>284</v>
      </c>
      <c r="H790" s="154">
        <v>2.42</v>
      </c>
      <c r="I790" s="155"/>
      <c r="J790" s="156">
        <f>ROUND(I790*H790,2)</f>
        <v>0</v>
      </c>
      <c r="K790" s="152" t="s">
        <v>636</v>
      </c>
      <c r="L790" s="34"/>
      <c r="M790" s="157" t="s">
        <v>1</v>
      </c>
      <c r="N790" s="158" t="s">
        <v>43</v>
      </c>
      <c r="O790" s="59"/>
      <c r="P790" s="159">
        <f>O790*H790</f>
        <v>0</v>
      </c>
      <c r="Q790" s="159">
        <v>0.27128</v>
      </c>
      <c r="R790" s="159">
        <f>Q790*H790</f>
        <v>0.6564976</v>
      </c>
      <c r="S790" s="159">
        <v>0</v>
      </c>
      <c r="T790" s="160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61" t="s">
        <v>164</v>
      </c>
      <c r="AT790" s="161" t="s">
        <v>160</v>
      </c>
      <c r="AU790" s="161" t="s">
        <v>86</v>
      </c>
      <c r="AY790" s="18" t="s">
        <v>157</v>
      </c>
      <c r="BE790" s="162">
        <f>IF(N790="základní",J790,0)</f>
        <v>0</v>
      </c>
      <c r="BF790" s="162">
        <f>IF(N790="snížená",J790,0)</f>
        <v>0</v>
      </c>
      <c r="BG790" s="162">
        <f>IF(N790="zákl. přenesená",J790,0)</f>
        <v>0</v>
      </c>
      <c r="BH790" s="162">
        <f>IF(N790="sníž. přenesená",J790,0)</f>
        <v>0</v>
      </c>
      <c r="BI790" s="162">
        <f>IF(N790="nulová",J790,0)</f>
        <v>0</v>
      </c>
      <c r="BJ790" s="18" t="s">
        <v>33</v>
      </c>
      <c r="BK790" s="162">
        <f>ROUND(I790*H790,2)</f>
        <v>0</v>
      </c>
      <c r="BL790" s="18" t="s">
        <v>164</v>
      </c>
      <c r="BM790" s="161" t="s">
        <v>1140</v>
      </c>
    </row>
    <row r="791" spans="1:47" s="2" customFormat="1" ht="12">
      <c r="A791" s="33"/>
      <c r="B791" s="34"/>
      <c r="C791" s="33"/>
      <c r="D791" s="199" t="s">
        <v>638</v>
      </c>
      <c r="E791" s="33"/>
      <c r="F791" s="200" t="s">
        <v>1141</v>
      </c>
      <c r="G791" s="33"/>
      <c r="H791" s="33"/>
      <c r="I791" s="201"/>
      <c r="J791" s="33"/>
      <c r="K791" s="33"/>
      <c r="L791" s="34"/>
      <c r="M791" s="202"/>
      <c r="N791" s="203"/>
      <c r="O791" s="59"/>
      <c r="P791" s="59"/>
      <c r="Q791" s="59"/>
      <c r="R791" s="59"/>
      <c r="S791" s="59"/>
      <c r="T791" s="60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T791" s="18" t="s">
        <v>638</v>
      </c>
      <c r="AU791" s="18" t="s">
        <v>86</v>
      </c>
    </row>
    <row r="792" spans="2:51" s="14" customFormat="1" ht="12">
      <c r="B792" s="186"/>
      <c r="D792" s="179" t="s">
        <v>245</v>
      </c>
      <c r="E792" s="187" t="s">
        <v>1</v>
      </c>
      <c r="F792" s="188" t="s">
        <v>1142</v>
      </c>
      <c r="H792" s="189">
        <v>2.42</v>
      </c>
      <c r="I792" s="190"/>
      <c r="L792" s="186"/>
      <c r="M792" s="191"/>
      <c r="N792" s="192"/>
      <c r="O792" s="192"/>
      <c r="P792" s="192"/>
      <c r="Q792" s="192"/>
      <c r="R792" s="192"/>
      <c r="S792" s="192"/>
      <c r="T792" s="193"/>
      <c r="AT792" s="187" t="s">
        <v>245</v>
      </c>
      <c r="AU792" s="187" t="s">
        <v>86</v>
      </c>
      <c r="AV792" s="14" t="s">
        <v>86</v>
      </c>
      <c r="AW792" s="14" t="s">
        <v>31</v>
      </c>
      <c r="AX792" s="14" t="s">
        <v>33</v>
      </c>
      <c r="AY792" s="187" t="s">
        <v>157</v>
      </c>
    </row>
    <row r="793" spans="1:65" s="2" customFormat="1" ht="16.5" customHeight="1">
      <c r="A793" s="33"/>
      <c r="B793" s="149"/>
      <c r="C793" s="150" t="s">
        <v>333</v>
      </c>
      <c r="D793" s="150" t="s">
        <v>160</v>
      </c>
      <c r="E793" s="151" t="s">
        <v>1143</v>
      </c>
      <c r="F793" s="152" t="s">
        <v>1144</v>
      </c>
      <c r="G793" s="153" t="s">
        <v>284</v>
      </c>
      <c r="H793" s="154">
        <v>4.556</v>
      </c>
      <c r="I793" s="155"/>
      <c r="J793" s="156">
        <f>ROUND(I793*H793,2)</f>
        <v>0</v>
      </c>
      <c r="K793" s="152" t="s">
        <v>636</v>
      </c>
      <c r="L793" s="34"/>
      <c r="M793" s="157" t="s">
        <v>1</v>
      </c>
      <c r="N793" s="158" t="s">
        <v>43</v>
      </c>
      <c r="O793" s="59"/>
      <c r="P793" s="159">
        <f>O793*H793</f>
        <v>0</v>
      </c>
      <c r="Q793" s="159">
        <v>0.12624</v>
      </c>
      <c r="R793" s="159">
        <f>Q793*H793</f>
        <v>0.57514944</v>
      </c>
      <c r="S793" s="159">
        <v>0</v>
      </c>
      <c r="T793" s="160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61" t="s">
        <v>164</v>
      </c>
      <c r="AT793" s="161" t="s">
        <v>160</v>
      </c>
      <c r="AU793" s="161" t="s">
        <v>86</v>
      </c>
      <c r="AY793" s="18" t="s">
        <v>157</v>
      </c>
      <c r="BE793" s="162">
        <f>IF(N793="základní",J793,0)</f>
        <v>0</v>
      </c>
      <c r="BF793" s="162">
        <f>IF(N793="snížená",J793,0)</f>
        <v>0</v>
      </c>
      <c r="BG793" s="162">
        <f>IF(N793="zákl. přenesená",J793,0)</f>
        <v>0</v>
      </c>
      <c r="BH793" s="162">
        <f>IF(N793="sníž. přenesená",J793,0)</f>
        <v>0</v>
      </c>
      <c r="BI793" s="162">
        <f>IF(N793="nulová",J793,0)</f>
        <v>0</v>
      </c>
      <c r="BJ793" s="18" t="s">
        <v>33</v>
      </c>
      <c r="BK793" s="162">
        <f>ROUND(I793*H793,2)</f>
        <v>0</v>
      </c>
      <c r="BL793" s="18" t="s">
        <v>164</v>
      </c>
      <c r="BM793" s="161" t="s">
        <v>1145</v>
      </c>
    </row>
    <row r="794" spans="1:47" s="2" customFormat="1" ht="12">
      <c r="A794" s="33"/>
      <c r="B794" s="34"/>
      <c r="C794" s="33"/>
      <c r="D794" s="199" t="s">
        <v>638</v>
      </c>
      <c r="E794" s="33"/>
      <c r="F794" s="200" t="s">
        <v>1146</v>
      </c>
      <c r="G794" s="33"/>
      <c r="H794" s="33"/>
      <c r="I794" s="201"/>
      <c r="J794" s="33"/>
      <c r="K794" s="33"/>
      <c r="L794" s="34"/>
      <c r="M794" s="202"/>
      <c r="N794" s="203"/>
      <c r="O794" s="59"/>
      <c r="P794" s="59"/>
      <c r="Q794" s="59"/>
      <c r="R794" s="59"/>
      <c r="S794" s="59"/>
      <c r="T794" s="60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T794" s="18" t="s">
        <v>638</v>
      </c>
      <c r="AU794" s="18" t="s">
        <v>86</v>
      </c>
    </row>
    <row r="795" spans="2:51" s="14" customFormat="1" ht="12">
      <c r="B795" s="186"/>
      <c r="D795" s="179" t="s">
        <v>245</v>
      </c>
      <c r="E795" s="187" t="s">
        <v>1</v>
      </c>
      <c r="F795" s="188" t="s">
        <v>1147</v>
      </c>
      <c r="H795" s="189">
        <v>4.556</v>
      </c>
      <c r="I795" s="190"/>
      <c r="L795" s="186"/>
      <c r="M795" s="191"/>
      <c r="N795" s="192"/>
      <c r="O795" s="192"/>
      <c r="P795" s="192"/>
      <c r="Q795" s="192"/>
      <c r="R795" s="192"/>
      <c r="S795" s="192"/>
      <c r="T795" s="193"/>
      <c r="AT795" s="187" t="s">
        <v>245</v>
      </c>
      <c r="AU795" s="187" t="s">
        <v>86</v>
      </c>
      <c r="AV795" s="14" t="s">
        <v>86</v>
      </c>
      <c r="AW795" s="14" t="s">
        <v>31</v>
      </c>
      <c r="AX795" s="14" t="s">
        <v>33</v>
      </c>
      <c r="AY795" s="187" t="s">
        <v>157</v>
      </c>
    </row>
    <row r="796" spans="1:65" s="2" customFormat="1" ht="16.5" customHeight="1">
      <c r="A796" s="33"/>
      <c r="B796" s="149"/>
      <c r="C796" s="150" t="s">
        <v>336</v>
      </c>
      <c r="D796" s="150" t="s">
        <v>160</v>
      </c>
      <c r="E796" s="151" t="s">
        <v>1148</v>
      </c>
      <c r="F796" s="152" t="s">
        <v>1149</v>
      </c>
      <c r="G796" s="153" t="s">
        <v>178</v>
      </c>
      <c r="H796" s="154">
        <v>6</v>
      </c>
      <c r="I796" s="155"/>
      <c r="J796" s="156">
        <f>ROUND(I796*H796,2)</f>
        <v>0</v>
      </c>
      <c r="K796" s="152" t="s">
        <v>1</v>
      </c>
      <c r="L796" s="34"/>
      <c r="M796" s="157" t="s">
        <v>1</v>
      </c>
      <c r="N796" s="158" t="s">
        <v>43</v>
      </c>
      <c r="O796" s="59"/>
      <c r="P796" s="159">
        <f>O796*H796</f>
        <v>0</v>
      </c>
      <c r="Q796" s="159">
        <v>0.1794</v>
      </c>
      <c r="R796" s="159">
        <f>Q796*H796</f>
        <v>1.0764</v>
      </c>
      <c r="S796" s="159">
        <v>0</v>
      </c>
      <c r="T796" s="160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61" t="s">
        <v>164</v>
      </c>
      <c r="AT796" s="161" t="s">
        <v>160</v>
      </c>
      <c r="AU796" s="161" t="s">
        <v>86</v>
      </c>
      <c r="AY796" s="18" t="s">
        <v>157</v>
      </c>
      <c r="BE796" s="162">
        <f>IF(N796="základní",J796,0)</f>
        <v>0</v>
      </c>
      <c r="BF796" s="162">
        <f>IF(N796="snížená",J796,0)</f>
        <v>0</v>
      </c>
      <c r="BG796" s="162">
        <f>IF(N796="zákl. přenesená",J796,0)</f>
        <v>0</v>
      </c>
      <c r="BH796" s="162">
        <f>IF(N796="sníž. přenesená",J796,0)</f>
        <v>0</v>
      </c>
      <c r="BI796" s="162">
        <f>IF(N796="nulová",J796,0)</f>
        <v>0</v>
      </c>
      <c r="BJ796" s="18" t="s">
        <v>33</v>
      </c>
      <c r="BK796" s="162">
        <f>ROUND(I796*H796,2)</f>
        <v>0</v>
      </c>
      <c r="BL796" s="18" t="s">
        <v>164</v>
      </c>
      <c r="BM796" s="161" t="s">
        <v>1150</v>
      </c>
    </row>
    <row r="797" spans="2:51" s="14" customFormat="1" ht="12">
      <c r="B797" s="186"/>
      <c r="D797" s="179" t="s">
        <v>245</v>
      </c>
      <c r="E797" s="187" t="s">
        <v>1</v>
      </c>
      <c r="F797" s="188" t="s">
        <v>1151</v>
      </c>
      <c r="H797" s="189">
        <v>2</v>
      </c>
      <c r="I797" s="190"/>
      <c r="L797" s="186"/>
      <c r="M797" s="191"/>
      <c r="N797" s="192"/>
      <c r="O797" s="192"/>
      <c r="P797" s="192"/>
      <c r="Q797" s="192"/>
      <c r="R797" s="192"/>
      <c r="S797" s="192"/>
      <c r="T797" s="193"/>
      <c r="AT797" s="187" t="s">
        <v>245</v>
      </c>
      <c r="AU797" s="187" t="s">
        <v>86</v>
      </c>
      <c r="AV797" s="14" t="s">
        <v>86</v>
      </c>
      <c r="AW797" s="14" t="s">
        <v>31</v>
      </c>
      <c r="AX797" s="14" t="s">
        <v>78</v>
      </c>
      <c r="AY797" s="187" t="s">
        <v>157</v>
      </c>
    </row>
    <row r="798" spans="2:51" s="14" customFormat="1" ht="12">
      <c r="B798" s="186"/>
      <c r="D798" s="179" t="s">
        <v>245</v>
      </c>
      <c r="E798" s="187" t="s">
        <v>1</v>
      </c>
      <c r="F798" s="188" t="s">
        <v>1152</v>
      </c>
      <c r="H798" s="189">
        <v>4</v>
      </c>
      <c r="I798" s="190"/>
      <c r="L798" s="186"/>
      <c r="M798" s="191"/>
      <c r="N798" s="192"/>
      <c r="O798" s="192"/>
      <c r="P798" s="192"/>
      <c r="Q798" s="192"/>
      <c r="R798" s="192"/>
      <c r="S798" s="192"/>
      <c r="T798" s="193"/>
      <c r="AT798" s="187" t="s">
        <v>245</v>
      </c>
      <c r="AU798" s="187" t="s">
        <v>86</v>
      </c>
      <c r="AV798" s="14" t="s">
        <v>86</v>
      </c>
      <c r="AW798" s="14" t="s">
        <v>31</v>
      </c>
      <c r="AX798" s="14" t="s">
        <v>78</v>
      </c>
      <c r="AY798" s="187" t="s">
        <v>157</v>
      </c>
    </row>
    <row r="799" spans="2:51" s="15" customFormat="1" ht="12">
      <c r="B799" s="204"/>
      <c r="D799" s="179" t="s">
        <v>245</v>
      </c>
      <c r="E799" s="205" t="s">
        <v>1</v>
      </c>
      <c r="F799" s="206" t="s">
        <v>645</v>
      </c>
      <c r="H799" s="207">
        <v>6</v>
      </c>
      <c r="I799" s="208"/>
      <c r="L799" s="204"/>
      <c r="M799" s="209"/>
      <c r="N799" s="210"/>
      <c r="O799" s="210"/>
      <c r="P799" s="210"/>
      <c r="Q799" s="210"/>
      <c r="R799" s="210"/>
      <c r="S799" s="210"/>
      <c r="T799" s="211"/>
      <c r="AT799" s="205" t="s">
        <v>245</v>
      </c>
      <c r="AU799" s="205" t="s">
        <v>86</v>
      </c>
      <c r="AV799" s="15" t="s">
        <v>164</v>
      </c>
      <c r="AW799" s="15" t="s">
        <v>31</v>
      </c>
      <c r="AX799" s="15" t="s">
        <v>33</v>
      </c>
      <c r="AY799" s="205" t="s">
        <v>157</v>
      </c>
    </row>
    <row r="800" spans="1:65" s="2" customFormat="1" ht="16.5" customHeight="1">
      <c r="A800" s="33"/>
      <c r="B800" s="149"/>
      <c r="C800" s="150" t="s">
        <v>363</v>
      </c>
      <c r="D800" s="150" t="s">
        <v>160</v>
      </c>
      <c r="E800" s="151" t="s">
        <v>1153</v>
      </c>
      <c r="F800" s="152" t="s">
        <v>1154</v>
      </c>
      <c r="G800" s="153" t="s">
        <v>730</v>
      </c>
      <c r="H800" s="154">
        <v>7.707</v>
      </c>
      <c r="I800" s="155"/>
      <c r="J800" s="156">
        <f>ROUND(I800*H800,2)</f>
        <v>0</v>
      </c>
      <c r="K800" s="152" t="s">
        <v>636</v>
      </c>
      <c r="L800" s="34"/>
      <c r="M800" s="157" t="s">
        <v>1</v>
      </c>
      <c r="N800" s="158" t="s">
        <v>43</v>
      </c>
      <c r="O800" s="59"/>
      <c r="P800" s="159">
        <f>O800*H800</f>
        <v>0</v>
      </c>
      <c r="Q800" s="159">
        <v>0</v>
      </c>
      <c r="R800" s="159">
        <f>Q800*H800</f>
        <v>0</v>
      </c>
      <c r="S800" s="159">
        <v>0</v>
      </c>
      <c r="T800" s="160">
        <f>S800*H800</f>
        <v>0</v>
      </c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R800" s="161" t="s">
        <v>164</v>
      </c>
      <c r="AT800" s="161" t="s">
        <v>160</v>
      </c>
      <c r="AU800" s="161" t="s">
        <v>86</v>
      </c>
      <c r="AY800" s="18" t="s">
        <v>157</v>
      </c>
      <c r="BE800" s="162">
        <f>IF(N800="základní",J800,0)</f>
        <v>0</v>
      </c>
      <c r="BF800" s="162">
        <f>IF(N800="snížená",J800,0)</f>
        <v>0</v>
      </c>
      <c r="BG800" s="162">
        <f>IF(N800="zákl. přenesená",J800,0)</f>
        <v>0</v>
      </c>
      <c r="BH800" s="162">
        <f>IF(N800="sníž. přenesená",J800,0)</f>
        <v>0</v>
      </c>
      <c r="BI800" s="162">
        <f>IF(N800="nulová",J800,0)</f>
        <v>0</v>
      </c>
      <c r="BJ800" s="18" t="s">
        <v>33</v>
      </c>
      <c r="BK800" s="162">
        <f>ROUND(I800*H800,2)</f>
        <v>0</v>
      </c>
      <c r="BL800" s="18" t="s">
        <v>164</v>
      </c>
      <c r="BM800" s="161" t="s">
        <v>1155</v>
      </c>
    </row>
    <row r="801" spans="1:47" s="2" customFormat="1" ht="12">
      <c r="A801" s="33"/>
      <c r="B801" s="34"/>
      <c r="C801" s="33"/>
      <c r="D801" s="199" t="s">
        <v>638</v>
      </c>
      <c r="E801" s="33"/>
      <c r="F801" s="200" t="s">
        <v>1156</v>
      </c>
      <c r="G801" s="33"/>
      <c r="H801" s="33"/>
      <c r="I801" s="201"/>
      <c r="J801" s="33"/>
      <c r="K801" s="33"/>
      <c r="L801" s="34"/>
      <c r="M801" s="202"/>
      <c r="N801" s="203"/>
      <c r="O801" s="59"/>
      <c r="P801" s="59"/>
      <c r="Q801" s="59"/>
      <c r="R801" s="59"/>
      <c r="S801" s="59"/>
      <c r="T801" s="60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T801" s="18" t="s">
        <v>638</v>
      </c>
      <c r="AU801" s="18" t="s">
        <v>86</v>
      </c>
    </row>
    <row r="802" spans="2:51" s="13" customFormat="1" ht="12">
      <c r="B802" s="178"/>
      <c r="D802" s="179" t="s">
        <v>245</v>
      </c>
      <c r="E802" s="180" t="s">
        <v>1</v>
      </c>
      <c r="F802" s="181" t="s">
        <v>1157</v>
      </c>
      <c r="H802" s="180" t="s">
        <v>1</v>
      </c>
      <c r="I802" s="182"/>
      <c r="L802" s="178"/>
      <c r="M802" s="183"/>
      <c r="N802" s="184"/>
      <c r="O802" s="184"/>
      <c r="P802" s="184"/>
      <c r="Q802" s="184"/>
      <c r="R802" s="184"/>
      <c r="S802" s="184"/>
      <c r="T802" s="185"/>
      <c r="AT802" s="180" t="s">
        <v>245</v>
      </c>
      <c r="AU802" s="180" t="s">
        <v>86</v>
      </c>
      <c r="AV802" s="13" t="s">
        <v>33</v>
      </c>
      <c r="AW802" s="13" t="s">
        <v>31</v>
      </c>
      <c r="AX802" s="13" t="s">
        <v>78</v>
      </c>
      <c r="AY802" s="180" t="s">
        <v>157</v>
      </c>
    </row>
    <row r="803" spans="2:51" s="14" customFormat="1" ht="12">
      <c r="B803" s="186"/>
      <c r="D803" s="179" t="s">
        <v>245</v>
      </c>
      <c r="E803" s="187" t="s">
        <v>1</v>
      </c>
      <c r="F803" s="188" t="s">
        <v>1158</v>
      </c>
      <c r="H803" s="189">
        <v>0.278</v>
      </c>
      <c r="I803" s="190"/>
      <c r="L803" s="186"/>
      <c r="M803" s="191"/>
      <c r="N803" s="192"/>
      <c r="O803" s="192"/>
      <c r="P803" s="192"/>
      <c r="Q803" s="192"/>
      <c r="R803" s="192"/>
      <c r="S803" s="192"/>
      <c r="T803" s="193"/>
      <c r="AT803" s="187" t="s">
        <v>245</v>
      </c>
      <c r="AU803" s="187" t="s">
        <v>86</v>
      </c>
      <c r="AV803" s="14" t="s">
        <v>86</v>
      </c>
      <c r="AW803" s="14" t="s">
        <v>31</v>
      </c>
      <c r="AX803" s="14" t="s">
        <v>78</v>
      </c>
      <c r="AY803" s="187" t="s">
        <v>157</v>
      </c>
    </row>
    <row r="804" spans="2:51" s="14" customFormat="1" ht="12">
      <c r="B804" s="186"/>
      <c r="D804" s="179" t="s">
        <v>245</v>
      </c>
      <c r="E804" s="187" t="s">
        <v>1</v>
      </c>
      <c r="F804" s="188" t="s">
        <v>1159</v>
      </c>
      <c r="H804" s="189">
        <v>0.625</v>
      </c>
      <c r="I804" s="190"/>
      <c r="L804" s="186"/>
      <c r="M804" s="191"/>
      <c r="N804" s="192"/>
      <c r="O804" s="192"/>
      <c r="P804" s="192"/>
      <c r="Q804" s="192"/>
      <c r="R804" s="192"/>
      <c r="S804" s="192"/>
      <c r="T804" s="193"/>
      <c r="AT804" s="187" t="s">
        <v>245</v>
      </c>
      <c r="AU804" s="187" t="s">
        <v>86</v>
      </c>
      <c r="AV804" s="14" t="s">
        <v>86</v>
      </c>
      <c r="AW804" s="14" t="s">
        <v>31</v>
      </c>
      <c r="AX804" s="14" t="s">
        <v>78</v>
      </c>
      <c r="AY804" s="187" t="s">
        <v>157</v>
      </c>
    </row>
    <row r="805" spans="2:51" s="14" customFormat="1" ht="12">
      <c r="B805" s="186"/>
      <c r="D805" s="179" t="s">
        <v>245</v>
      </c>
      <c r="E805" s="187" t="s">
        <v>1</v>
      </c>
      <c r="F805" s="188" t="s">
        <v>1160</v>
      </c>
      <c r="H805" s="189">
        <v>3.333</v>
      </c>
      <c r="I805" s="190"/>
      <c r="L805" s="186"/>
      <c r="M805" s="191"/>
      <c r="N805" s="192"/>
      <c r="O805" s="192"/>
      <c r="P805" s="192"/>
      <c r="Q805" s="192"/>
      <c r="R805" s="192"/>
      <c r="S805" s="192"/>
      <c r="T805" s="193"/>
      <c r="AT805" s="187" t="s">
        <v>245</v>
      </c>
      <c r="AU805" s="187" t="s">
        <v>86</v>
      </c>
      <c r="AV805" s="14" t="s">
        <v>86</v>
      </c>
      <c r="AW805" s="14" t="s">
        <v>31</v>
      </c>
      <c r="AX805" s="14" t="s">
        <v>78</v>
      </c>
      <c r="AY805" s="187" t="s">
        <v>157</v>
      </c>
    </row>
    <row r="806" spans="2:51" s="14" customFormat="1" ht="12">
      <c r="B806" s="186"/>
      <c r="D806" s="179" t="s">
        <v>245</v>
      </c>
      <c r="E806" s="187" t="s">
        <v>1</v>
      </c>
      <c r="F806" s="188" t="s">
        <v>1161</v>
      </c>
      <c r="H806" s="189">
        <v>3.471</v>
      </c>
      <c r="I806" s="190"/>
      <c r="L806" s="186"/>
      <c r="M806" s="191"/>
      <c r="N806" s="192"/>
      <c r="O806" s="192"/>
      <c r="P806" s="192"/>
      <c r="Q806" s="192"/>
      <c r="R806" s="192"/>
      <c r="S806" s="192"/>
      <c r="T806" s="193"/>
      <c r="AT806" s="187" t="s">
        <v>245</v>
      </c>
      <c r="AU806" s="187" t="s">
        <v>86</v>
      </c>
      <c r="AV806" s="14" t="s">
        <v>86</v>
      </c>
      <c r="AW806" s="14" t="s">
        <v>31</v>
      </c>
      <c r="AX806" s="14" t="s">
        <v>78</v>
      </c>
      <c r="AY806" s="187" t="s">
        <v>157</v>
      </c>
    </row>
    <row r="807" spans="2:51" s="15" customFormat="1" ht="12">
      <c r="B807" s="204"/>
      <c r="D807" s="179" t="s">
        <v>245</v>
      </c>
      <c r="E807" s="205" t="s">
        <v>1</v>
      </c>
      <c r="F807" s="206" t="s">
        <v>645</v>
      </c>
      <c r="H807" s="207">
        <v>7.707</v>
      </c>
      <c r="I807" s="208"/>
      <c r="L807" s="204"/>
      <c r="M807" s="209"/>
      <c r="N807" s="210"/>
      <c r="O807" s="210"/>
      <c r="P807" s="210"/>
      <c r="Q807" s="210"/>
      <c r="R807" s="210"/>
      <c r="S807" s="210"/>
      <c r="T807" s="211"/>
      <c r="AT807" s="205" t="s">
        <v>245</v>
      </c>
      <c r="AU807" s="205" t="s">
        <v>86</v>
      </c>
      <c r="AV807" s="15" t="s">
        <v>164</v>
      </c>
      <c r="AW807" s="15" t="s">
        <v>31</v>
      </c>
      <c r="AX807" s="15" t="s">
        <v>33</v>
      </c>
      <c r="AY807" s="205" t="s">
        <v>157</v>
      </c>
    </row>
    <row r="808" spans="1:65" s="2" customFormat="1" ht="16.5" customHeight="1">
      <c r="A808" s="33"/>
      <c r="B808" s="149"/>
      <c r="C808" s="163" t="s">
        <v>1162</v>
      </c>
      <c r="D808" s="163" t="s">
        <v>165</v>
      </c>
      <c r="E808" s="164" t="s">
        <v>1163</v>
      </c>
      <c r="F808" s="165" t="s">
        <v>1164</v>
      </c>
      <c r="G808" s="166" t="s">
        <v>213</v>
      </c>
      <c r="H808" s="167">
        <v>16.023</v>
      </c>
      <c r="I808" s="168"/>
      <c r="J808" s="169">
        <f>ROUND(I808*H808,2)</f>
        <v>0</v>
      </c>
      <c r="K808" s="165" t="s">
        <v>636</v>
      </c>
      <c r="L808" s="170"/>
      <c r="M808" s="171" t="s">
        <v>1</v>
      </c>
      <c r="N808" s="172" t="s">
        <v>43</v>
      </c>
      <c r="O808" s="59"/>
      <c r="P808" s="159">
        <f>O808*H808</f>
        <v>0</v>
      </c>
      <c r="Q808" s="159">
        <v>0</v>
      </c>
      <c r="R808" s="159">
        <f>Q808*H808</f>
        <v>0</v>
      </c>
      <c r="S808" s="159">
        <v>0</v>
      </c>
      <c r="T808" s="160">
        <f>S808*H808</f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61" t="s">
        <v>158</v>
      </c>
      <c r="AT808" s="161" t="s">
        <v>165</v>
      </c>
      <c r="AU808" s="161" t="s">
        <v>86</v>
      </c>
      <c r="AY808" s="18" t="s">
        <v>157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8" t="s">
        <v>33</v>
      </c>
      <c r="BK808" s="162">
        <f>ROUND(I808*H808,2)</f>
        <v>0</v>
      </c>
      <c r="BL808" s="18" t="s">
        <v>164</v>
      </c>
      <c r="BM808" s="161" t="s">
        <v>1165</v>
      </c>
    </row>
    <row r="809" spans="2:51" s="14" customFormat="1" ht="12">
      <c r="B809" s="186"/>
      <c r="D809" s="179" t="s">
        <v>245</v>
      </c>
      <c r="E809" s="187" t="s">
        <v>1</v>
      </c>
      <c r="F809" s="188" t="s">
        <v>1166</v>
      </c>
      <c r="H809" s="189">
        <v>16.023</v>
      </c>
      <c r="I809" s="190"/>
      <c r="L809" s="186"/>
      <c r="M809" s="191"/>
      <c r="N809" s="192"/>
      <c r="O809" s="192"/>
      <c r="P809" s="192"/>
      <c r="Q809" s="192"/>
      <c r="R809" s="192"/>
      <c r="S809" s="192"/>
      <c r="T809" s="193"/>
      <c r="AT809" s="187" t="s">
        <v>245</v>
      </c>
      <c r="AU809" s="187" t="s">
        <v>86</v>
      </c>
      <c r="AV809" s="14" t="s">
        <v>86</v>
      </c>
      <c r="AW809" s="14" t="s">
        <v>31</v>
      </c>
      <c r="AX809" s="14" t="s">
        <v>78</v>
      </c>
      <c r="AY809" s="187" t="s">
        <v>157</v>
      </c>
    </row>
    <row r="810" spans="2:51" s="15" customFormat="1" ht="12">
      <c r="B810" s="204"/>
      <c r="D810" s="179" t="s">
        <v>245</v>
      </c>
      <c r="E810" s="205" t="s">
        <v>1</v>
      </c>
      <c r="F810" s="206" t="s">
        <v>645</v>
      </c>
      <c r="H810" s="207">
        <v>16.023</v>
      </c>
      <c r="I810" s="208"/>
      <c r="L810" s="204"/>
      <c r="M810" s="209"/>
      <c r="N810" s="210"/>
      <c r="O810" s="210"/>
      <c r="P810" s="210"/>
      <c r="Q810" s="210"/>
      <c r="R810" s="210"/>
      <c r="S810" s="210"/>
      <c r="T810" s="211"/>
      <c r="AT810" s="205" t="s">
        <v>245</v>
      </c>
      <c r="AU810" s="205" t="s">
        <v>86</v>
      </c>
      <c r="AV810" s="15" t="s">
        <v>164</v>
      </c>
      <c r="AW810" s="15" t="s">
        <v>31</v>
      </c>
      <c r="AX810" s="15" t="s">
        <v>33</v>
      </c>
      <c r="AY810" s="205" t="s">
        <v>157</v>
      </c>
    </row>
    <row r="811" spans="1:65" s="2" customFormat="1" ht="16.5" customHeight="1">
      <c r="A811" s="33"/>
      <c r="B811" s="149"/>
      <c r="C811" s="150" t="s">
        <v>365</v>
      </c>
      <c r="D811" s="150" t="s">
        <v>160</v>
      </c>
      <c r="E811" s="151" t="s">
        <v>728</v>
      </c>
      <c r="F811" s="152" t="s">
        <v>729</v>
      </c>
      <c r="G811" s="153" t="s">
        <v>730</v>
      </c>
      <c r="H811" s="154">
        <v>8.902</v>
      </c>
      <c r="I811" s="155"/>
      <c r="J811" s="156">
        <f>ROUND(I811*H811,2)</f>
        <v>0</v>
      </c>
      <c r="K811" s="152" t="s">
        <v>636</v>
      </c>
      <c r="L811" s="34"/>
      <c r="M811" s="157" t="s">
        <v>1</v>
      </c>
      <c r="N811" s="158" t="s">
        <v>43</v>
      </c>
      <c r="O811" s="59"/>
      <c r="P811" s="159">
        <f>O811*H811</f>
        <v>0</v>
      </c>
      <c r="Q811" s="159">
        <v>0</v>
      </c>
      <c r="R811" s="159">
        <f>Q811*H811</f>
        <v>0</v>
      </c>
      <c r="S811" s="159">
        <v>0</v>
      </c>
      <c r="T811" s="160">
        <f>S811*H811</f>
        <v>0</v>
      </c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R811" s="161" t="s">
        <v>164</v>
      </c>
      <c r="AT811" s="161" t="s">
        <v>160</v>
      </c>
      <c r="AU811" s="161" t="s">
        <v>86</v>
      </c>
      <c r="AY811" s="18" t="s">
        <v>157</v>
      </c>
      <c r="BE811" s="162">
        <f>IF(N811="základní",J811,0)</f>
        <v>0</v>
      </c>
      <c r="BF811" s="162">
        <f>IF(N811="snížená",J811,0)</f>
        <v>0</v>
      </c>
      <c r="BG811" s="162">
        <f>IF(N811="zákl. přenesená",J811,0)</f>
        <v>0</v>
      </c>
      <c r="BH811" s="162">
        <f>IF(N811="sníž. přenesená",J811,0)</f>
        <v>0</v>
      </c>
      <c r="BI811" s="162">
        <f>IF(N811="nulová",J811,0)</f>
        <v>0</v>
      </c>
      <c r="BJ811" s="18" t="s">
        <v>33</v>
      </c>
      <c r="BK811" s="162">
        <f>ROUND(I811*H811,2)</f>
        <v>0</v>
      </c>
      <c r="BL811" s="18" t="s">
        <v>164</v>
      </c>
      <c r="BM811" s="161" t="s">
        <v>1167</v>
      </c>
    </row>
    <row r="812" spans="1:47" s="2" customFormat="1" ht="12">
      <c r="A812" s="33"/>
      <c r="B812" s="34"/>
      <c r="C812" s="33"/>
      <c r="D812" s="199" t="s">
        <v>638</v>
      </c>
      <c r="E812" s="33"/>
      <c r="F812" s="200" t="s">
        <v>732</v>
      </c>
      <c r="G812" s="33"/>
      <c r="H812" s="33"/>
      <c r="I812" s="201"/>
      <c r="J812" s="33"/>
      <c r="K812" s="33"/>
      <c r="L812" s="34"/>
      <c r="M812" s="202"/>
      <c r="N812" s="203"/>
      <c r="O812" s="59"/>
      <c r="P812" s="59"/>
      <c r="Q812" s="59"/>
      <c r="R812" s="59"/>
      <c r="S812" s="59"/>
      <c r="T812" s="60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T812" s="18" t="s">
        <v>638</v>
      </c>
      <c r="AU812" s="18" t="s">
        <v>86</v>
      </c>
    </row>
    <row r="813" spans="2:51" s="14" customFormat="1" ht="12">
      <c r="B813" s="186"/>
      <c r="D813" s="179" t="s">
        <v>245</v>
      </c>
      <c r="E813" s="187" t="s">
        <v>1</v>
      </c>
      <c r="F813" s="188" t="s">
        <v>1168</v>
      </c>
      <c r="H813" s="189">
        <v>8.902</v>
      </c>
      <c r="I813" s="190"/>
      <c r="L813" s="186"/>
      <c r="M813" s="191"/>
      <c r="N813" s="192"/>
      <c r="O813" s="192"/>
      <c r="P813" s="192"/>
      <c r="Q813" s="192"/>
      <c r="R813" s="192"/>
      <c r="S813" s="192"/>
      <c r="T813" s="193"/>
      <c r="AT813" s="187" t="s">
        <v>245</v>
      </c>
      <c r="AU813" s="187" t="s">
        <v>86</v>
      </c>
      <c r="AV813" s="14" t="s">
        <v>86</v>
      </c>
      <c r="AW813" s="14" t="s">
        <v>31</v>
      </c>
      <c r="AX813" s="14" t="s">
        <v>78</v>
      </c>
      <c r="AY813" s="187" t="s">
        <v>157</v>
      </c>
    </row>
    <row r="814" spans="2:51" s="15" customFormat="1" ht="12">
      <c r="B814" s="204"/>
      <c r="D814" s="179" t="s">
        <v>245</v>
      </c>
      <c r="E814" s="205" t="s">
        <v>1</v>
      </c>
      <c r="F814" s="206" t="s">
        <v>645</v>
      </c>
      <c r="H814" s="207">
        <v>8.902</v>
      </c>
      <c r="I814" s="208"/>
      <c r="L814" s="204"/>
      <c r="M814" s="209"/>
      <c r="N814" s="210"/>
      <c r="O814" s="210"/>
      <c r="P814" s="210"/>
      <c r="Q814" s="210"/>
      <c r="R814" s="210"/>
      <c r="S814" s="210"/>
      <c r="T814" s="211"/>
      <c r="AT814" s="205" t="s">
        <v>245</v>
      </c>
      <c r="AU814" s="205" t="s">
        <v>86</v>
      </c>
      <c r="AV814" s="15" t="s">
        <v>164</v>
      </c>
      <c r="AW814" s="15" t="s">
        <v>31</v>
      </c>
      <c r="AX814" s="15" t="s">
        <v>33</v>
      </c>
      <c r="AY814" s="205" t="s">
        <v>157</v>
      </c>
    </row>
    <row r="815" spans="1:65" s="2" customFormat="1" ht="16.5" customHeight="1">
      <c r="A815" s="33"/>
      <c r="B815" s="149"/>
      <c r="C815" s="150" t="s">
        <v>1169</v>
      </c>
      <c r="D815" s="150" t="s">
        <v>160</v>
      </c>
      <c r="E815" s="151" t="s">
        <v>1170</v>
      </c>
      <c r="F815" s="152" t="s">
        <v>1171</v>
      </c>
      <c r="G815" s="153" t="s">
        <v>730</v>
      </c>
      <c r="H815" s="154">
        <v>8.902</v>
      </c>
      <c r="I815" s="155"/>
      <c r="J815" s="156">
        <f>ROUND(I815*H815,2)</f>
        <v>0</v>
      </c>
      <c r="K815" s="152" t="s">
        <v>636</v>
      </c>
      <c r="L815" s="34"/>
      <c r="M815" s="157" t="s">
        <v>1</v>
      </c>
      <c r="N815" s="158" t="s">
        <v>43</v>
      </c>
      <c r="O815" s="59"/>
      <c r="P815" s="159">
        <f>O815*H815</f>
        <v>0</v>
      </c>
      <c r="Q815" s="159">
        <v>0</v>
      </c>
      <c r="R815" s="159">
        <f>Q815*H815</f>
        <v>0</v>
      </c>
      <c r="S815" s="159">
        <v>0</v>
      </c>
      <c r="T815" s="160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61" t="s">
        <v>164</v>
      </c>
      <c r="AT815" s="161" t="s">
        <v>160</v>
      </c>
      <c r="AU815" s="161" t="s">
        <v>86</v>
      </c>
      <c r="AY815" s="18" t="s">
        <v>157</v>
      </c>
      <c r="BE815" s="162">
        <f>IF(N815="základní",J815,0)</f>
        <v>0</v>
      </c>
      <c r="BF815" s="162">
        <f>IF(N815="snížená",J815,0)</f>
        <v>0</v>
      </c>
      <c r="BG815" s="162">
        <f>IF(N815="zákl. přenesená",J815,0)</f>
        <v>0</v>
      </c>
      <c r="BH815" s="162">
        <f>IF(N815="sníž. přenesená",J815,0)</f>
        <v>0</v>
      </c>
      <c r="BI815" s="162">
        <f>IF(N815="nulová",J815,0)</f>
        <v>0</v>
      </c>
      <c r="BJ815" s="18" t="s">
        <v>33</v>
      </c>
      <c r="BK815" s="162">
        <f>ROUND(I815*H815,2)</f>
        <v>0</v>
      </c>
      <c r="BL815" s="18" t="s">
        <v>164</v>
      </c>
      <c r="BM815" s="161" t="s">
        <v>1172</v>
      </c>
    </row>
    <row r="816" spans="1:47" s="2" customFormat="1" ht="12">
      <c r="A816" s="33"/>
      <c r="B816" s="34"/>
      <c r="C816" s="33"/>
      <c r="D816" s="199" t="s">
        <v>638</v>
      </c>
      <c r="E816" s="33"/>
      <c r="F816" s="200" t="s">
        <v>1173</v>
      </c>
      <c r="G816" s="33"/>
      <c r="H816" s="33"/>
      <c r="I816" s="201"/>
      <c r="J816" s="33"/>
      <c r="K816" s="33"/>
      <c r="L816" s="34"/>
      <c r="M816" s="202"/>
      <c r="N816" s="203"/>
      <c r="O816" s="59"/>
      <c r="P816" s="59"/>
      <c r="Q816" s="59"/>
      <c r="R816" s="59"/>
      <c r="S816" s="59"/>
      <c r="T816" s="60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T816" s="18" t="s">
        <v>638</v>
      </c>
      <c r="AU816" s="18" t="s">
        <v>86</v>
      </c>
    </row>
    <row r="817" spans="2:51" s="14" customFormat="1" ht="12">
      <c r="B817" s="186"/>
      <c r="D817" s="179" t="s">
        <v>245</v>
      </c>
      <c r="E817" s="187" t="s">
        <v>1</v>
      </c>
      <c r="F817" s="188" t="s">
        <v>1174</v>
      </c>
      <c r="H817" s="189">
        <v>8.902</v>
      </c>
      <c r="I817" s="190"/>
      <c r="L817" s="186"/>
      <c r="M817" s="191"/>
      <c r="N817" s="192"/>
      <c r="O817" s="192"/>
      <c r="P817" s="192"/>
      <c r="Q817" s="192"/>
      <c r="R817" s="192"/>
      <c r="S817" s="192"/>
      <c r="T817" s="193"/>
      <c r="AT817" s="187" t="s">
        <v>245</v>
      </c>
      <c r="AU817" s="187" t="s">
        <v>86</v>
      </c>
      <c r="AV817" s="14" t="s">
        <v>86</v>
      </c>
      <c r="AW817" s="14" t="s">
        <v>31</v>
      </c>
      <c r="AX817" s="14" t="s">
        <v>33</v>
      </c>
      <c r="AY817" s="187" t="s">
        <v>157</v>
      </c>
    </row>
    <row r="818" spans="1:65" s="2" customFormat="1" ht="24.2" customHeight="1">
      <c r="A818" s="33"/>
      <c r="B818" s="149"/>
      <c r="C818" s="150" t="s">
        <v>1175</v>
      </c>
      <c r="D818" s="150" t="s">
        <v>160</v>
      </c>
      <c r="E818" s="151" t="s">
        <v>1176</v>
      </c>
      <c r="F818" s="152" t="s">
        <v>1177</v>
      </c>
      <c r="G818" s="153" t="s">
        <v>730</v>
      </c>
      <c r="H818" s="154">
        <v>35.608</v>
      </c>
      <c r="I818" s="155"/>
      <c r="J818" s="156">
        <f>ROUND(I818*H818,2)</f>
        <v>0</v>
      </c>
      <c r="K818" s="152" t="s">
        <v>636</v>
      </c>
      <c r="L818" s="34"/>
      <c r="M818" s="157" t="s">
        <v>1</v>
      </c>
      <c r="N818" s="158" t="s">
        <v>43</v>
      </c>
      <c r="O818" s="59"/>
      <c r="P818" s="159">
        <f>O818*H818</f>
        <v>0</v>
      </c>
      <c r="Q818" s="159">
        <v>0</v>
      </c>
      <c r="R818" s="159">
        <f>Q818*H818</f>
        <v>0</v>
      </c>
      <c r="S818" s="159">
        <v>0</v>
      </c>
      <c r="T818" s="160">
        <f>S818*H818</f>
        <v>0</v>
      </c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R818" s="161" t="s">
        <v>164</v>
      </c>
      <c r="AT818" s="161" t="s">
        <v>160</v>
      </c>
      <c r="AU818" s="161" t="s">
        <v>86</v>
      </c>
      <c r="AY818" s="18" t="s">
        <v>157</v>
      </c>
      <c r="BE818" s="162">
        <f>IF(N818="základní",J818,0)</f>
        <v>0</v>
      </c>
      <c r="BF818" s="162">
        <f>IF(N818="snížená",J818,0)</f>
        <v>0</v>
      </c>
      <c r="BG818" s="162">
        <f>IF(N818="zákl. přenesená",J818,0)</f>
        <v>0</v>
      </c>
      <c r="BH818" s="162">
        <f>IF(N818="sníž. přenesená",J818,0)</f>
        <v>0</v>
      </c>
      <c r="BI818" s="162">
        <f>IF(N818="nulová",J818,0)</f>
        <v>0</v>
      </c>
      <c r="BJ818" s="18" t="s">
        <v>33</v>
      </c>
      <c r="BK818" s="162">
        <f>ROUND(I818*H818,2)</f>
        <v>0</v>
      </c>
      <c r="BL818" s="18" t="s">
        <v>164</v>
      </c>
      <c r="BM818" s="161" t="s">
        <v>1178</v>
      </c>
    </row>
    <row r="819" spans="1:47" s="2" customFormat="1" ht="12">
      <c r="A819" s="33"/>
      <c r="B819" s="34"/>
      <c r="C819" s="33"/>
      <c r="D819" s="199" t="s">
        <v>638</v>
      </c>
      <c r="E819" s="33"/>
      <c r="F819" s="200" t="s">
        <v>1179</v>
      </c>
      <c r="G819" s="33"/>
      <c r="H819" s="33"/>
      <c r="I819" s="201"/>
      <c r="J819" s="33"/>
      <c r="K819" s="33"/>
      <c r="L819" s="34"/>
      <c r="M819" s="202"/>
      <c r="N819" s="203"/>
      <c r="O819" s="59"/>
      <c r="P819" s="59"/>
      <c r="Q819" s="59"/>
      <c r="R819" s="59"/>
      <c r="S819" s="59"/>
      <c r="T819" s="60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T819" s="18" t="s">
        <v>638</v>
      </c>
      <c r="AU819" s="18" t="s">
        <v>86</v>
      </c>
    </row>
    <row r="820" spans="2:51" s="14" customFormat="1" ht="12">
      <c r="B820" s="186"/>
      <c r="D820" s="179" t="s">
        <v>245</v>
      </c>
      <c r="E820" s="187" t="s">
        <v>1</v>
      </c>
      <c r="F820" s="188" t="s">
        <v>1180</v>
      </c>
      <c r="H820" s="189">
        <v>35.608</v>
      </c>
      <c r="I820" s="190"/>
      <c r="L820" s="186"/>
      <c r="M820" s="191"/>
      <c r="N820" s="192"/>
      <c r="O820" s="192"/>
      <c r="P820" s="192"/>
      <c r="Q820" s="192"/>
      <c r="R820" s="192"/>
      <c r="S820" s="192"/>
      <c r="T820" s="193"/>
      <c r="AT820" s="187" t="s">
        <v>245</v>
      </c>
      <c r="AU820" s="187" t="s">
        <v>86</v>
      </c>
      <c r="AV820" s="14" t="s">
        <v>86</v>
      </c>
      <c r="AW820" s="14" t="s">
        <v>31</v>
      </c>
      <c r="AX820" s="14" t="s">
        <v>78</v>
      </c>
      <c r="AY820" s="187" t="s">
        <v>157</v>
      </c>
    </row>
    <row r="821" spans="2:51" s="15" customFormat="1" ht="12">
      <c r="B821" s="204"/>
      <c r="D821" s="179" t="s">
        <v>245</v>
      </c>
      <c r="E821" s="205" t="s">
        <v>1</v>
      </c>
      <c r="F821" s="206" t="s">
        <v>645</v>
      </c>
      <c r="H821" s="207">
        <v>35.608</v>
      </c>
      <c r="I821" s="208"/>
      <c r="L821" s="204"/>
      <c r="M821" s="209"/>
      <c r="N821" s="210"/>
      <c r="O821" s="210"/>
      <c r="P821" s="210"/>
      <c r="Q821" s="210"/>
      <c r="R821" s="210"/>
      <c r="S821" s="210"/>
      <c r="T821" s="211"/>
      <c r="AT821" s="205" t="s">
        <v>245</v>
      </c>
      <c r="AU821" s="205" t="s">
        <v>86</v>
      </c>
      <c r="AV821" s="15" t="s">
        <v>164</v>
      </c>
      <c r="AW821" s="15" t="s">
        <v>31</v>
      </c>
      <c r="AX821" s="15" t="s">
        <v>33</v>
      </c>
      <c r="AY821" s="205" t="s">
        <v>157</v>
      </c>
    </row>
    <row r="822" spans="2:63" s="12" customFormat="1" ht="22.9" customHeight="1">
      <c r="B822" s="136"/>
      <c r="D822" s="137" t="s">
        <v>77</v>
      </c>
      <c r="E822" s="147" t="s">
        <v>164</v>
      </c>
      <c r="F822" s="147" t="s">
        <v>1181</v>
      </c>
      <c r="I822" s="139"/>
      <c r="J822" s="148">
        <f>BK822</f>
        <v>0</v>
      </c>
      <c r="L822" s="136"/>
      <c r="M822" s="141"/>
      <c r="N822" s="142"/>
      <c r="O822" s="142"/>
      <c r="P822" s="143">
        <f>SUM(P823:P867)</f>
        <v>0</v>
      </c>
      <c r="Q822" s="142"/>
      <c r="R822" s="143">
        <f>SUM(R823:R867)</f>
        <v>13.414401719999999</v>
      </c>
      <c r="S822" s="142"/>
      <c r="T822" s="144">
        <f>SUM(T823:T867)</f>
        <v>0</v>
      </c>
      <c r="AR822" s="137" t="s">
        <v>33</v>
      </c>
      <c r="AT822" s="145" t="s">
        <v>77</v>
      </c>
      <c r="AU822" s="145" t="s">
        <v>33</v>
      </c>
      <c r="AY822" s="137" t="s">
        <v>157</v>
      </c>
      <c r="BK822" s="146">
        <f>SUM(BK823:BK867)</f>
        <v>0</v>
      </c>
    </row>
    <row r="823" spans="1:65" s="2" customFormat="1" ht="16.5" customHeight="1">
      <c r="A823" s="33"/>
      <c r="B823" s="149"/>
      <c r="C823" s="150" t="s">
        <v>1182</v>
      </c>
      <c r="D823" s="150" t="s">
        <v>160</v>
      </c>
      <c r="E823" s="151" t="s">
        <v>1183</v>
      </c>
      <c r="F823" s="152" t="s">
        <v>1184</v>
      </c>
      <c r="G823" s="153" t="s">
        <v>730</v>
      </c>
      <c r="H823" s="154">
        <v>2.19</v>
      </c>
      <c r="I823" s="155"/>
      <c r="J823" s="156">
        <f>ROUND(I823*H823,2)</f>
        <v>0</v>
      </c>
      <c r="K823" s="152" t="s">
        <v>636</v>
      </c>
      <c r="L823" s="34"/>
      <c r="M823" s="157" t="s">
        <v>1</v>
      </c>
      <c r="N823" s="158" t="s">
        <v>43</v>
      </c>
      <c r="O823" s="59"/>
      <c r="P823" s="159">
        <f>O823*H823</f>
        <v>0</v>
      </c>
      <c r="Q823" s="159">
        <v>0</v>
      </c>
      <c r="R823" s="159">
        <f>Q823*H823</f>
        <v>0</v>
      </c>
      <c r="S823" s="159">
        <v>0</v>
      </c>
      <c r="T823" s="160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61" t="s">
        <v>164</v>
      </c>
      <c r="AT823" s="161" t="s">
        <v>160</v>
      </c>
      <c r="AU823" s="161" t="s">
        <v>86</v>
      </c>
      <c r="AY823" s="18" t="s">
        <v>157</v>
      </c>
      <c r="BE823" s="162">
        <f>IF(N823="základní",J823,0)</f>
        <v>0</v>
      </c>
      <c r="BF823" s="162">
        <f>IF(N823="snížená",J823,0)</f>
        <v>0</v>
      </c>
      <c r="BG823" s="162">
        <f>IF(N823="zákl. přenesená",J823,0)</f>
        <v>0</v>
      </c>
      <c r="BH823" s="162">
        <f>IF(N823="sníž. přenesená",J823,0)</f>
        <v>0</v>
      </c>
      <c r="BI823" s="162">
        <f>IF(N823="nulová",J823,0)</f>
        <v>0</v>
      </c>
      <c r="BJ823" s="18" t="s">
        <v>33</v>
      </c>
      <c r="BK823" s="162">
        <f>ROUND(I823*H823,2)</f>
        <v>0</v>
      </c>
      <c r="BL823" s="18" t="s">
        <v>164</v>
      </c>
      <c r="BM823" s="161" t="s">
        <v>1185</v>
      </c>
    </row>
    <row r="824" spans="1:47" s="2" customFormat="1" ht="12">
      <c r="A824" s="33"/>
      <c r="B824" s="34"/>
      <c r="C824" s="33"/>
      <c r="D824" s="199" t="s">
        <v>638</v>
      </c>
      <c r="E824" s="33"/>
      <c r="F824" s="200" t="s">
        <v>1186</v>
      </c>
      <c r="G824" s="33"/>
      <c r="H824" s="33"/>
      <c r="I824" s="201"/>
      <c r="J824" s="33"/>
      <c r="K824" s="33"/>
      <c r="L824" s="34"/>
      <c r="M824" s="202"/>
      <c r="N824" s="203"/>
      <c r="O824" s="59"/>
      <c r="P824" s="59"/>
      <c r="Q824" s="59"/>
      <c r="R824" s="59"/>
      <c r="S824" s="59"/>
      <c r="T824" s="60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T824" s="18" t="s">
        <v>638</v>
      </c>
      <c r="AU824" s="18" t="s">
        <v>86</v>
      </c>
    </row>
    <row r="825" spans="2:51" s="14" customFormat="1" ht="12">
      <c r="B825" s="186"/>
      <c r="D825" s="179" t="s">
        <v>245</v>
      </c>
      <c r="E825" s="187" t="s">
        <v>1</v>
      </c>
      <c r="F825" s="188" t="s">
        <v>1187</v>
      </c>
      <c r="H825" s="189">
        <v>0.99</v>
      </c>
      <c r="I825" s="190"/>
      <c r="L825" s="186"/>
      <c r="M825" s="191"/>
      <c r="N825" s="192"/>
      <c r="O825" s="192"/>
      <c r="P825" s="192"/>
      <c r="Q825" s="192"/>
      <c r="R825" s="192"/>
      <c r="S825" s="192"/>
      <c r="T825" s="193"/>
      <c r="AT825" s="187" t="s">
        <v>245</v>
      </c>
      <c r="AU825" s="187" t="s">
        <v>86</v>
      </c>
      <c r="AV825" s="14" t="s">
        <v>86</v>
      </c>
      <c r="AW825" s="14" t="s">
        <v>31</v>
      </c>
      <c r="AX825" s="14" t="s">
        <v>78</v>
      </c>
      <c r="AY825" s="187" t="s">
        <v>157</v>
      </c>
    </row>
    <row r="826" spans="2:51" s="14" customFormat="1" ht="12">
      <c r="B826" s="186"/>
      <c r="D826" s="179" t="s">
        <v>245</v>
      </c>
      <c r="E826" s="187" t="s">
        <v>1</v>
      </c>
      <c r="F826" s="188" t="s">
        <v>1188</v>
      </c>
      <c r="H826" s="189">
        <v>1.2</v>
      </c>
      <c r="I826" s="190"/>
      <c r="L826" s="186"/>
      <c r="M826" s="191"/>
      <c r="N826" s="192"/>
      <c r="O826" s="192"/>
      <c r="P826" s="192"/>
      <c r="Q826" s="192"/>
      <c r="R826" s="192"/>
      <c r="S826" s="192"/>
      <c r="T826" s="193"/>
      <c r="AT826" s="187" t="s">
        <v>245</v>
      </c>
      <c r="AU826" s="187" t="s">
        <v>86</v>
      </c>
      <c r="AV826" s="14" t="s">
        <v>86</v>
      </c>
      <c r="AW826" s="14" t="s">
        <v>31</v>
      </c>
      <c r="AX826" s="14" t="s">
        <v>78</v>
      </c>
      <c r="AY826" s="187" t="s">
        <v>157</v>
      </c>
    </row>
    <row r="827" spans="2:51" s="15" customFormat="1" ht="12">
      <c r="B827" s="204"/>
      <c r="D827" s="179" t="s">
        <v>245</v>
      </c>
      <c r="E827" s="205" t="s">
        <v>567</v>
      </c>
      <c r="F827" s="206" t="s">
        <v>645</v>
      </c>
      <c r="H827" s="207">
        <v>2.19</v>
      </c>
      <c r="I827" s="208"/>
      <c r="L827" s="204"/>
      <c r="M827" s="209"/>
      <c r="N827" s="210"/>
      <c r="O827" s="210"/>
      <c r="P827" s="210"/>
      <c r="Q827" s="210"/>
      <c r="R827" s="210"/>
      <c r="S827" s="210"/>
      <c r="T827" s="211"/>
      <c r="AT827" s="205" t="s">
        <v>245</v>
      </c>
      <c r="AU827" s="205" t="s">
        <v>86</v>
      </c>
      <c r="AV827" s="15" t="s">
        <v>164</v>
      </c>
      <c r="AW827" s="15" t="s">
        <v>31</v>
      </c>
      <c r="AX827" s="15" t="s">
        <v>33</v>
      </c>
      <c r="AY827" s="205" t="s">
        <v>157</v>
      </c>
    </row>
    <row r="828" spans="1:47" s="2" customFormat="1" ht="12">
      <c r="A828" s="33"/>
      <c r="B828" s="34"/>
      <c r="C828" s="33"/>
      <c r="D828" s="179" t="s">
        <v>782</v>
      </c>
      <c r="E828" s="33"/>
      <c r="F828" s="220" t="s">
        <v>1019</v>
      </c>
      <c r="G828" s="33"/>
      <c r="H828" s="33"/>
      <c r="I828" s="33"/>
      <c r="J828" s="33"/>
      <c r="K828" s="33"/>
      <c r="L828" s="34"/>
      <c r="M828" s="202"/>
      <c r="N828" s="203"/>
      <c r="O828" s="59"/>
      <c r="P828" s="59"/>
      <c r="Q828" s="59"/>
      <c r="R828" s="59"/>
      <c r="S828" s="59"/>
      <c r="T828" s="60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U828" s="18" t="s">
        <v>86</v>
      </c>
    </row>
    <row r="829" spans="1:47" s="2" customFormat="1" ht="12">
      <c r="A829" s="33"/>
      <c r="B829" s="34"/>
      <c r="C829" s="33"/>
      <c r="D829" s="179" t="s">
        <v>782</v>
      </c>
      <c r="E829" s="33"/>
      <c r="F829" s="221" t="s">
        <v>1020</v>
      </c>
      <c r="G829" s="33"/>
      <c r="H829" s="222">
        <v>9</v>
      </c>
      <c r="I829" s="33"/>
      <c r="J829" s="33"/>
      <c r="K829" s="33"/>
      <c r="L829" s="34"/>
      <c r="M829" s="202"/>
      <c r="N829" s="203"/>
      <c r="O829" s="59"/>
      <c r="P829" s="59"/>
      <c r="Q829" s="59"/>
      <c r="R829" s="59"/>
      <c r="S829" s="59"/>
      <c r="T829" s="60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U829" s="18" t="s">
        <v>86</v>
      </c>
    </row>
    <row r="830" spans="1:47" s="2" customFormat="1" ht="12">
      <c r="A830" s="33"/>
      <c r="B830" s="34"/>
      <c r="C830" s="33"/>
      <c r="D830" s="179" t="s">
        <v>782</v>
      </c>
      <c r="E830" s="33"/>
      <c r="F830" s="221" t="s">
        <v>645</v>
      </c>
      <c r="G830" s="33"/>
      <c r="H830" s="222">
        <v>9</v>
      </c>
      <c r="I830" s="33"/>
      <c r="J830" s="33"/>
      <c r="K830" s="33"/>
      <c r="L830" s="34"/>
      <c r="M830" s="202"/>
      <c r="N830" s="203"/>
      <c r="O830" s="59"/>
      <c r="P830" s="59"/>
      <c r="Q830" s="59"/>
      <c r="R830" s="59"/>
      <c r="S830" s="59"/>
      <c r="T830" s="60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U830" s="18" t="s">
        <v>86</v>
      </c>
    </row>
    <row r="831" spans="1:65" s="2" customFormat="1" ht="16.5" customHeight="1">
      <c r="A831" s="33"/>
      <c r="B831" s="149"/>
      <c r="C831" s="150" t="s">
        <v>1189</v>
      </c>
      <c r="D831" s="150" t="s">
        <v>160</v>
      </c>
      <c r="E831" s="151" t="s">
        <v>1190</v>
      </c>
      <c r="F831" s="152" t="s">
        <v>1191</v>
      </c>
      <c r="G831" s="153" t="s">
        <v>730</v>
      </c>
      <c r="H831" s="154">
        <v>2.19</v>
      </c>
      <c r="I831" s="155"/>
      <c r="J831" s="156">
        <f>ROUND(I831*H831,2)</f>
        <v>0</v>
      </c>
      <c r="K831" s="152" t="s">
        <v>636</v>
      </c>
      <c r="L831" s="34"/>
      <c r="M831" s="157" t="s">
        <v>1</v>
      </c>
      <c r="N831" s="158" t="s">
        <v>43</v>
      </c>
      <c r="O831" s="59"/>
      <c r="P831" s="159">
        <f>O831*H831</f>
        <v>0</v>
      </c>
      <c r="Q831" s="159">
        <v>0</v>
      </c>
      <c r="R831" s="159">
        <f>Q831*H831</f>
        <v>0</v>
      </c>
      <c r="S831" s="159">
        <v>0</v>
      </c>
      <c r="T831" s="160">
        <f>S831*H831</f>
        <v>0</v>
      </c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R831" s="161" t="s">
        <v>164</v>
      </c>
      <c r="AT831" s="161" t="s">
        <v>160</v>
      </c>
      <c r="AU831" s="161" t="s">
        <v>86</v>
      </c>
      <c r="AY831" s="18" t="s">
        <v>157</v>
      </c>
      <c r="BE831" s="162">
        <f>IF(N831="základní",J831,0)</f>
        <v>0</v>
      </c>
      <c r="BF831" s="162">
        <f>IF(N831="snížená",J831,0)</f>
        <v>0</v>
      </c>
      <c r="BG831" s="162">
        <f>IF(N831="zákl. přenesená",J831,0)</f>
        <v>0</v>
      </c>
      <c r="BH831" s="162">
        <f>IF(N831="sníž. přenesená",J831,0)</f>
        <v>0</v>
      </c>
      <c r="BI831" s="162">
        <f>IF(N831="nulová",J831,0)</f>
        <v>0</v>
      </c>
      <c r="BJ831" s="18" t="s">
        <v>33</v>
      </c>
      <c r="BK831" s="162">
        <f>ROUND(I831*H831,2)</f>
        <v>0</v>
      </c>
      <c r="BL831" s="18" t="s">
        <v>164</v>
      </c>
      <c r="BM831" s="161" t="s">
        <v>1192</v>
      </c>
    </row>
    <row r="832" spans="1:47" s="2" customFormat="1" ht="12">
      <c r="A832" s="33"/>
      <c r="B832" s="34"/>
      <c r="C832" s="33"/>
      <c r="D832" s="199" t="s">
        <v>638</v>
      </c>
      <c r="E832" s="33"/>
      <c r="F832" s="200" t="s">
        <v>1193</v>
      </c>
      <c r="G832" s="33"/>
      <c r="H832" s="33"/>
      <c r="I832" s="201"/>
      <c r="J832" s="33"/>
      <c r="K832" s="33"/>
      <c r="L832" s="34"/>
      <c r="M832" s="202"/>
      <c r="N832" s="203"/>
      <c r="O832" s="59"/>
      <c r="P832" s="59"/>
      <c r="Q832" s="59"/>
      <c r="R832" s="59"/>
      <c r="S832" s="59"/>
      <c r="T832" s="60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T832" s="18" t="s">
        <v>638</v>
      </c>
      <c r="AU832" s="18" t="s">
        <v>86</v>
      </c>
    </row>
    <row r="833" spans="2:51" s="14" customFormat="1" ht="12">
      <c r="B833" s="186"/>
      <c r="D833" s="179" t="s">
        <v>245</v>
      </c>
      <c r="E833" s="187" t="s">
        <v>1</v>
      </c>
      <c r="F833" s="188" t="s">
        <v>1194</v>
      </c>
      <c r="H833" s="189">
        <v>2.19</v>
      </c>
      <c r="I833" s="190"/>
      <c r="L833" s="186"/>
      <c r="M833" s="191"/>
      <c r="N833" s="192"/>
      <c r="O833" s="192"/>
      <c r="P833" s="192"/>
      <c r="Q833" s="192"/>
      <c r="R833" s="192"/>
      <c r="S833" s="192"/>
      <c r="T833" s="193"/>
      <c r="AT833" s="187" t="s">
        <v>245</v>
      </c>
      <c r="AU833" s="187" t="s">
        <v>86</v>
      </c>
      <c r="AV833" s="14" t="s">
        <v>86</v>
      </c>
      <c r="AW833" s="14" t="s">
        <v>31</v>
      </c>
      <c r="AX833" s="14" t="s">
        <v>33</v>
      </c>
      <c r="AY833" s="187" t="s">
        <v>157</v>
      </c>
    </row>
    <row r="834" spans="1:47" s="2" customFormat="1" ht="12">
      <c r="A834" s="33"/>
      <c r="B834" s="34"/>
      <c r="C834" s="33"/>
      <c r="D834" s="179" t="s">
        <v>782</v>
      </c>
      <c r="E834" s="33"/>
      <c r="F834" s="220" t="s">
        <v>1195</v>
      </c>
      <c r="G834" s="33"/>
      <c r="H834" s="33"/>
      <c r="I834" s="33"/>
      <c r="J834" s="33"/>
      <c r="K834" s="33"/>
      <c r="L834" s="34"/>
      <c r="M834" s="202"/>
      <c r="N834" s="203"/>
      <c r="O834" s="59"/>
      <c r="P834" s="59"/>
      <c r="Q834" s="59"/>
      <c r="R834" s="59"/>
      <c r="S834" s="59"/>
      <c r="T834" s="60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U834" s="18" t="s">
        <v>86</v>
      </c>
    </row>
    <row r="835" spans="1:47" s="2" customFormat="1" ht="12">
      <c r="A835" s="33"/>
      <c r="B835" s="34"/>
      <c r="C835" s="33"/>
      <c r="D835" s="179" t="s">
        <v>782</v>
      </c>
      <c r="E835" s="33"/>
      <c r="F835" s="221" t="s">
        <v>1187</v>
      </c>
      <c r="G835" s="33"/>
      <c r="H835" s="222">
        <v>0.99</v>
      </c>
      <c r="I835" s="33"/>
      <c r="J835" s="33"/>
      <c r="K835" s="33"/>
      <c r="L835" s="34"/>
      <c r="M835" s="202"/>
      <c r="N835" s="203"/>
      <c r="O835" s="59"/>
      <c r="P835" s="59"/>
      <c r="Q835" s="59"/>
      <c r="R835" s="59"/>
      <c r="S835" s="59"/>
      <c r="T835" s="60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U835" s="18" t="s">
        <v>86</v>
      </c>
    </row>
    <row r="836" spans="1:47" s="2" customFormat="1" ht="12">
      <c r="A836" s="33"/>
      <c r="B836" s="34"/>
      <c r="C836" s="33"/>
      <c r="D836" s="179" t="s">
        <v>782</v>
      </c>
      <c r="E836" s="33"/>
      <c r="F836" s="221" t="s">
        <v>1188</v>
      </c>
      <c r="G836" s="33"/>
      <c r="H836" s="222">
        <v>1.2</v>
      </c>
      <c r="I836" s="33"/>
      <c r="J836" s="33"/>
      <c r="K836" s="33"/>
      <c r="L836" s="34"/>
      <c r="M836" s="202"/>
      <c r="N836" s="203"/>
      <c r="O836" s="59"/>
      <c r="P836" s="59"/>
      <c r="Q836" s="59"/>
      <c r="R836" s="59"/>
      <c r="S836" s="59"/>
      <c r="T836" s="60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U836" s="18" t="s">
        <v>86</v>
      </c>
    </row>
    <row r="837" spans="1:47" s="2" customFormat="1" ht="12">
      <c r="A837" s="33"/>
      <c r="B837" s="34"/>
      <c r="C837" s="33"/>
      <c r="D837" s="179" t="s">
        <v>782</v>
      </c>
      <c r="E837" s="33"/>
      <c r="F837" s="221" t="s">
        <v>645</v>
      </c>
      <c r="G837" s="33"/>
      <c r="H837" s="222">
        <v>2.19</v>
      </c>
      <c r="I837" s="33"/>
      <c r="J837" s="33"/>
      <c r="K837" s="33"/>
      <c r="L837" s="34"/>
      <c r="M837" s="202"/>
      <c r="N837" s="203"/>
      <c r="O837" s="59"/>
      <c r="P837" s="59"/>
      <c r="Q837" s="59"/>
      <c r="R837" s="59"/>
      <c r="S837" s="59"/>
      <c r="T837" s="60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U837" s="18" t="s">
        <v>86</v>
      </c>
    </row>
    <row r="838" spans="1:65" s="2" customFormat="1" ht="21.75" customHeight="1">
      <c r="A838" s="33"/>
      <c r="B838" s="149"/>
      <c r="C838" s="150" t="s">
        <v>1196</v>
      </c>
      <c r="D838" s="150" t="s">
        <v>160</v>
      </c>
      <c r="E838" s="151" t="s">
        <v>1033</v>
      </c>
      <c r="F838" s="152" t="s">
        <v>1034</v>
      </c>
      <c r="G838" s="153" t="s">
        <v>730</v>
      </c>
      <c r="H838" s="154">
        <v>2.19</v>
      </c>
      <c r="I838" s="155"/>
      <c r="J838" s="156">
        <f>ROUND(I838*H838,2)</f>
        <v>0</v>
      </c>
      <c r="K838" s="152" t="s">
        <v>636</v>
      </c>
      <c r="L838" s="34"/>
      <c r="M838" s="157" t="s">
        <v>1</v>
      </c>
      <c r="N838" s="158" t="s">
        <v>43</v>
      </c>
      <c r="O838" s="59"/>
      <c r="P838" s="159">
        <f>O838*H838</f>
        <v>0</v>
      </c>
      <c r="Q838" s="159">
        <v>0</v>
      </c>
      <c r="R838" s="159">
        <f>Q838*H838</f>
        <v>0</v>
      </c>
      <c r="S838" s="159">
        <v>0</v>
      </c>
      <c r="T838" s="160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61" t="s">
        <v>164</v>
      </c>
      <c r="AT838" s="161" t="s">
        <v>160</v>
      </c>
      <c r="AU838" s="161" t="s">
        <v>86</v>
      </c>
      <c r="AY838" s="18" t="s">
        <v>157</v>
      </c>
      <c r="BE838" s="162">
        <f>IF(N838="základní",J838,0)</f>
        <v>0</v>
      </c>
      <c r="BF838" s="162">
        <f>IF(N838="snížená",J838,0)</f>
        <v>0</v>
      </c>
      <c r="BG838" s="162">
        <f>IF(N838="zákl. přenesená",J838,0)</f>
        <v>0</v>
      </c>
      <c r="BH838" s="162">
        <f>IF(N838="sníž. přenesená",J838,0)</f>
        <v>0</v>
      </c>
      <c r="BI838" s="162">
        <f>IF(N838="nulová",J838,0)</f>
        <v>0</v>
      </c>
      <c r="BJ838" s="18" t="s">
        <v>33</v>
      </c>
      <c r="BK838" s="162">
        <f>ROUND(I838*H838,2)</f>
        <v>0</v>
      </c>
      <c r="BL838" s="18" t="s">
        <v>164</v>
      </c>
      <c r="BM838" s="161" t="s">
        <v>1197</v>
      </c>
    </row>
    <row r="839" spans="1:47" s="2" customFormat="1" ht="12">
      <c r="A839" s="33"/>
      <c r="B839" s="34"/>
      <c r="C839" s="33"/>
      <c r="D839" s="199" t="s">
        <v>638</v>
      </c>
      <c r="E839" s="33"/>
      <c r="F839" s="200" t="s">
        <v>1036</v>
      </c>
      <c r="G839" s="33"/>
      <c r="H839" s="33"/>
      <c r="I839" s="201"/>
      <c r="J839" s="33"/>
      <c r="K839" s="33"/>
      <c r="L839" s="34"/>
      <c r="M839" s="202"/>
      <c r="N839" s="203"/>
      <c r="O839" s="59"/>
      <c r="P839" s="59"/>
      <c r="Q839" s="59"/>
      <c r="R839" s="59"/>
      <c r="S839" s="59"/>
      <c r="T839" s="60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T839" s="18" t="s">
        <v>638</v>
      </c>
      <c r="AU839" s="18" t="s">
        <v>86</v>
      </c>
    </row>
    <row r="840" spans="1:65" s="2" customFormat="1" ht="16.5" customHeight="1">
      <c r="A840" s="33"/>
      <c r="B840" s="149"/>
      <c r="C840" s="150" t="s">
        <v>597</v>
      </c>
      <c r="D840" s="150" t="s">
        <v>160</v>
      </c>
      <c r="E840" s="151" t="s">
        <v>1198</v>
      </c>
      <c r="F840" s="152" t="s">
        <v>1199</v>
      </c>
      <c r="G840" s="153" t="s">
        <v>178</v>
      </c>
      <c r="H840" s="154">
        <v>12</v>
      </c>
      <c r="I840" s="155"/>
      <c r="J840" s="156">
        <f>ROUND(I840*H840,2)</f>
        <v>0</v>
      </c>
      <c r="K840" s="152" t="s">
        <v>636</v>
      </c>
      <c r="L840" s="34"/>
      <c r="M840" s="157" t="s">
        <v>1</v>
      </c>
      <c r="N840" s="158" t="s">
        <v>43</v>
      </c>
      <c r="O840" s="59"/>
      <c r="P840" s="159">
        <f>O840*H840</f>
        <v>0</v>
      </c>
      <c r="Q840" s="159">
        <v>0.00165</v>
      </c>
      <c r="R840" s="159">
        <f>Q840*H840</f>
        <v>0.019799999999999998</v>
      </c>
      <c r="S840" s="159">
        <v>0</v>
      </c>
      <c r="T840" s="160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61" t="s">
        <v>164</v>
      </c>
      <c r="AT840" s="161" t="s">
        <v>160</v>
      </c>
      <c r="AU840" s="161" t="s">
        <v>86</v>
      </c>
      <c r="AY840" s="18" t="s">
        <v>157</v>
      </c>
      <c r="BE840" s="162">
        <f>IF(N840="základní",J840,0)</f>
        <v>0</v>
      </c>
      <c r="BF840" s="162">
        <f>IF(N840="snížená",J840,0)</f>
        <v>0</v>
      </c>
      <c r="BG840" s="162">
        <f>IF(N840="zákl. přenesená",J840,0)</f>
        <v>0</v>
      </c>
      <c r="BH840" s="162">
        <f>IF(N840="sníž. přenesená",J840,0)</f>
        <v>0</v>
      </c>
      <c r="BI840" s="162">
        <f>IF(N840="nulová",J840,0)</f>
        <v>0</v>
      </c>
      <c r="BJ840" s="18" t="s">
        <v>33</v>
      </c>
      <c r="BK840" s="162">
        <f>ROUND(I840*H840,2)</f>
        <v>0</v>
      </c>
      <c r="BL840" s="18" t="s">
        <v>164</v>
      </c>
      <c r="BM840" s="161" t="s">
        <v>1200</v>
      </c>
    </row>
    <row r="841" spans="1:47" s="2" customFormat="1" ht="12">
      <c r="A841" s="33"/>
      <c r="B841" s="34"/>
      <c r="C841" s="33"/>
      <c r="D841" s="199" t="s">
        <v>638</v>
      </c>
      <c r="E841" s="33"/>
      <c r="F841" s="200" t="s">
        <v>1201</v>
      </c>
      <c r="G841" s="33"/>
      <c r="H841" s="33"/>
      <c r="I841" s="201"/>
      <c r="J841" s="33"/>
      <c r="K841" s="33"/>
      <c r="L841" s="34"/>
      <c r="M841" s="202"/>
      <c r="N841" s="203"/>
      <c r="O841" s="59"/>
      <c r="P841" s="59"/>
      <c r="Q841" s="59"/>
      <c r="R841" s="59"/>
      <c r="S841" s="59"/>
      <c r="T841" s="60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T841" s="18" t="s">
        <v>638</v>
      </c>
      <c r="AU841" s="18" t="s">
        <v>86</v>
      </c>
    </row>
    <row r="842" spans="2:51" s="14" customFormat="1" ht="12">
      <c r="B842" s="186"/>
      <c r="D842" s="179" t="s">
        <v>245</v>
      </c>
      <c r="E842" s="187" t="s">
        <v>1</v>
      </c>
      <c r="F842" s="188" t="s">
        <v>1202</v>
      </c>
      <c r="H842" s="189">
        <v>12</v>
      </c>
      <c r="I842" s="190"/>
      <c r="L842" s="186"/>
      <c r="M842" s="191"/>
      <c r="N842" s="192"/>
      <c r="O842" s="192"/>
      <c r="P842" s="192"/>
      <c r="Q842" s="192"/>
      <c r="R842" s="192"/>
      <c r="S842" s="192"/>
      <c r="T842" s="193"/>
      <c r="AT842" s="187" t="s">
        <v>245</v>
      </c>
      <c r="AU842" s="187" t="s">
        <v>86</v>
      </c>
      <c r="AV842" s="14" t="s">
        <v>86</v>
      </c>
      <c r="AW842" s="14" t="s">
        <v>31</v>
      </c>
      <c r="AX842" s="14" t="s">
        <v>33</v>
      </c>
      <c r="AY842" s="187" t="s">
        <v>157</v>
      </c>
    </row>
    <row r="843" spans="1:65" s="2" customFormat="1" ht="16.5" customHeight="1">
      <c r="A843" s="33"/>
      <c r="B843" s="149"/>
      <c r="C843" s="163" t="s">
        <v>1203</v>
      </c>
      <c r="D843" s="163" t="s">
        <v>165</v>
      </c>
      <c r="E843" s="164" t="s">
        <v>1204</v>
      </c>
      <c r="F843" s="165" t="s">
        <v>1205</v>
      </c>
      <c r="G843" s="166" t="s">
        <v>178</v>
      </c>
      <c r="H843" s="167">
        <v>12.12</v>
      </c>
      <c r="I843" s="168"/>
      <c r="J843" s="169">
        <f>ROUND(I843*H843,2)</f>
        <v>0</v>
      </c>
      <c r="K843" s="165" t="s">
        <v>1</v>
      </c>
      <c r="L843" s="170"/>
      <c r="M843" s="171" t="s">
        <v>1</v>
      </c>
      <c r="N843" s="172" t="s">
        <v>43</v>
      </c>
      <c r="O843" s="59"/>
      <c r="P843" s="159">
        <f>O843*H843</f>
        <v>0</v>
      </c>
      <c r="Q843" s="159">
        <v>0.028</v>
      </c>
      <c r="R843" s="159">
        <f>Q843*H843</f>
        <v>0.33936</v>
      </c>
      <c r="S843" s="159">
        <v>0</v>
      </c>
      <c r="T843" s="160">
        <f>S843*H843</f>
        <v>0</v>
      </c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R843" s="161" t="s">
        <v>158</v>
      </c>
      <c r="AT843" s="161" t="s">
        <v>165</v>
      </c>
      <c r="AU843" s="161" t="s">
        <v>86</v>
      </c>
      <c r="AY843" s="18" t="s">
        <v>157</v>
      </c>
      <c r="BE843" s="162">
        <f>IF(N843="základní",J843,0)</f>
        <v>0</v>
      </c>
      <c r="BF843" s="162">
        <f>IF(N843="snížená",J843,0)</f>
        <v>0</v>
      </c>
      <c r="BG843" s="162">
        <f>IF(N843="zákl. přenesená",J843,0)</f>
        <v>0</v>
      </c>
      <c r="BH843" s="162">
        <f>IF(N843="sníž. přenesená",J843,0)</f>
        <v>0</v>
      </c>
      <c r="BI843" s="162">
        <f>IF(N843="nulová",J843,0)</f>
        <v>0</v>
      </c>
      <c r="BJ843" s="18" t="s">
        <v>33</v>
      </c>
      <c r="BK843" s="162">
        <f>ROUND(I843*H843,2)</f>
        <v>0</v>
      </c>
      <c r="BL843" s="18" t="s">
        <v>164</v>
      </c>
      <c r="BM843" s="161" t="s">
        <v>1206</v>
      </c>
    </row>
    <row r="844" spans="2:51" s="14" customFormat="1" ht="12">
      <c r="B844" s="186"/>
      <c r="D844" s="179" t="s">
        <v>245</v>
      </c>
      <c r="F844" s="188" t="s">
        <v>1207</v>
      </c>
      <c r="H844" s="189">
        <v>12.12</v>
      </c>
      <c r="I844" s="190"/>
      <c r="L844" s="186"/>
      <c r="M844" s="191"/>
      <c r="N844" s="192"/>
      <c r="O844" s="192"/>
      <c r="P844" s="192"/>
      <c r="Q844" s="192"/>
      <c r="R844" s="192"/>
      <c r="S844" s="192"/>
      <c r="T844" s="193"/>
      <c r="AT844" s="187" t="s">
        <v>245</v>
      </c>
      <c r="AU844" s="187" t="s">
        <v>86</v>
      </c>
      <c r="AV844" s="14" t="s">
        <v>86</v>
      </c>
      <c r="AW844" s="14" t="s">
        <v>3</v>
      </c>
      <c r="AX844" s="14" t="s">
        <v>33</v>
      </c>
      <c r="AY844" s="187" t="s">
        <v>157</v>
      </c>
    </row>
    <row r="845" spans="1:65" s="2" customFormat="1" ht="16.5" customHeight="1">
      <c r="A845" s="33"/>
      <c r="B845" s="149"/>
      <c r="C845" s="150" t="s">
        <v>1208</v>
      </c>
      <c r="D845" s="150" t="s">
        <v>160</v>
      </c>
      <c r="E845" s="151" t="s">
        <v>1209</v>
      </c>
      <c r="F845" s="152" t="s">
        <v>1210</v>
      </c>
      <c r="G845" s="153" t="s">
        <v>178</v>
      </c>
      <c r="H845" s="154">
        <v>3</v>
      </c>
      <c r="I845" s="155"/>
      <c r="J845" s="156">
        <f>ROUND(I845*H845,2)</f>
        <v>0</v>
      </c>
      <c r="K845" s="152" t="s">
        <v>636</v>
      </c>
      <c r="L845" s="34"/>
      <c r="M845" s="157" t="s">
        <v>1</v>
      </c>
      <c r="N845" s="158" t="s">
        <v>43</v>
      </c>
      <c r="O845" s="59"/>
      <c r="P845" s="159">
        <f>O845*H845</f>
        <v>0</v>
      </c>
      <c r="Q845" s="159">
        <v>0.22394</v>
      </c>
      <c r="R845" s="159">
        <f>Q845*H845</f>
        <v>0.67182</v>
      </c>
      <c r="S845" s="159">
        <v>0</v>
      </c>
      <c r="T845" s="160">
        <f>S845*H845</f>
        <v>0</v>
      </c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R845" s="161" t="s">
        <v>164</v>
      </c>
      <c r="AT845" s="161" t="s">
        <v>160</v>
      </c>
      <c r="AU845" s="161" t="s">
        <v>86</v>
      </c>
      <c r="AY845" s="18" t="s">
        <v>157</v>
      </c>
      <c r="BE845" s="162">
        <f>IF(N845="základní",J845,0)</f>
        <v>0</v>
      </c>
      <c r="BF845" s="162">
        <f>IF(N845="snížená",J845,0)</f>
        <v>0</v>
      </c>
      <c r="BG845" s="162">
        <f>IF(N845="zákl. přenesená",J845,0)</f>
        <v>0</v>
      </c>
      <c r="BH845" s="162">
        <f>IF(N845="sníž. přenesená",J845,0)</f>
        <v>0</v>
      </c>
      <c r="BI845" s="162">
        <f>IF(N845="nulová",J845,0)</f>
        <v>0</v>
      </c>
      <c r="BJ845" s="18" t="s">
        <v>33</v>
      </c>
      <c r="BK845" s="162">
        <f>ROUND(I845*H845,2)</f>
        <v>0</v>
      </c>
      <c r="BL845" s="18" t="s">
        <v>164</v>
      </c>
      <c r="BM845" s="161" t="s">
        <v>1211</v>
      </c>
    </row>
    <row r="846" spans="1:47" s="2" customFormat="1" ht="12">
      <c r="A846" s="33"/>
      <c r="B846" s="34"/>
      <c r="C846" s="33"/>
      <c r="D846" s="199" t="s">
        <v>638</v>
      </c>
      <c r="E846" s="33"/>
      <c r="F846" s="200" t="s">
        <v>1212</v>
      </c>
      <c r="G846" s="33"/>
      <c r="H846" s="33"/>
      <c r="I846" s="201"/>
      <c r="J846" s="33"/>
      <c r="K846" s="33"/>
      <c r="L846" s="34"/>
      <c r="M846" s="202"/>
      <c r="N846" s="203"/>
      <c r="O846" s="59"/>
      <c r="P846" s="59"/>
      <c r="Q846" s="59"/>
      <c r="R846" s="59"/>
      <c r="S846" s="59"/>
      <c r="T846" s="60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T846" s="18" t="s">
        <v>638</v>
      </c>
      <c r="AU846" s="18" t="s">
        <v>86</v>
      </c>
    </row>
    <row r="847" spans="1:65" s="2" customFormat="1" ht="24.2" customHeight="1">
      <c r="A847" s="33"/>
      <c r="B847" s="149"/>
      <c r="C847" s="163" t="s">
        <v>1213</v>
      </c>
      <c r="D847" s="163" t="s">
        <v>165</v>
      </c>
      <c r="E847" s="164" t="s">
        <v>1214</v>
      </c>
      <c r="F847" s="165" t="s">
        <v>1215</v>
      </c>
      <c r="G847" s="166" t="s">
        <v>178</v>
      </c>
      <c r="H847" s="167">
        <v>3.03</v>
      </c>
      <c r="I847" s="168"/>
      <c r="J847" s="169">
        <f>ROUND(I847*H847,2)</f>
        <v>0</v>
      </c>
      <c r="K847" s="165" t="s">
        <v>1</v>
      </c>
      <c r="L847" s="170"/>
      <c r="M847" s="171" t="s">
        <v>1</v>
      </c>
      <c r="N847" s="172" t="s">
        <v>43</v>
      </c>
      <c r="O847" s="59"/>
      <c r="P847" s="159">
        <f>O847*H847</f>
        <v>0</v>
      </c>
      <c r="Q847" s="159">
        <v>0.0215</v>
      </c>
      <c r="R847" s="159">
        <f>Q847*H847</f>
        <v>0.065145</v>
      </c>
      <c r="S847" s="159">
        <v>0</v>
      </c>
      <c r="T847" s="160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1" t="s">
        <v>158</v>
      </c>
      <c r="AT847" s="161" t="s">
        <v>165</v>
      </c>
      <c r="AU847" s="161" t="s">
        <v>86</v>
      </c>
      <c r="AY847" s="18" t="s">
        <v>157</v>
      </c>
      <c r="BE847" s="162">
        <f>IF(N847="základní",J847,0)</f>
        <v>0</v>
      </c>
      <c r="BF847" s="162">
        <f>IF(N847="snížená",J847,0)</f>
        <v>0</v>
      </c>
      <c r="BG847" s="162">
        <f>IF(N847="zákl. přenesená",J847,0)</f>
        <v>0</v>
      </c>
      <c r="BH847" s="162">
        <f>IF(N847="sníž. přenesená",J847,0)</f>
        <v>0</v>
      </c>
      <c r="BI847" s="162">
        <f>IF(N847="nulová",J847,0)</f>
        <v>0</v>
      </c>
      <c r="BJ847" s="18" t="s">
        <v>33</v>
      </c>
      <c r="BK847" s="162">
        <f>ROUND(I847*H847,2)</f>
        <v>0</v>
      </c>
      <c r="BL847" s="18" t="s">
        <v>164</v>
      </c>
      <c r="BM847" s="161" t="s">
        <v>1216</v>
      </c>
    </row>
    <row r="848" spans="1:47" s="2" customFormat="1" ht="19.5">
      <c r="A848" s="33"/>
      <c r="B848" s="34"/>
      <c r="C848" s="33"/>
      <c r="D848" s="179" t="s">
        <v>1217</v>
      </c>
      <c r="E848" s="33"/>
      <c r="F848" s="223" t="s">
        <v>1218</v>
      </c>
      <c r="G848" s="33"/>
      <c r="H848" s="33"/>
      <c r="I848" s="201"/>
      <c r="J848" s="33"/>
      <c r="K848" s="33"/>
      <c r="L848" s="34"/>
      <c r="M848" s="202"/>
      <c r="N848" s="203"/>
      <c r="O848" s="59"/>
      <c r="P848" s="59"/>
      <c r="Q848" s="59"/>
      <c r="R848" s="59"/>
      <c r="S848" s="59"/>
      <c r="T848" s="60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T848" s="18" t="s">
        <v>1217</v>
      </c>
      <c r="AU848" s="18" t="s">
        <v>86</v>
      </c>
    </row>
    <row r="849" spans="2:51" s="14" customFormat="1" ht="12">
      <c r="B849" s="186"/>
      <c r="D849" s="179" t="s">
        <v>245</v>
      </c>
      <c r="F849" s="188" t="s">
        <v>1219</v>
      </c>
      <c r="H849" s="189">
        <v>3.03</v>
      </c>
      <c r="I849" s="190"/>
      <c r="L849" s="186"/>
      <c r="M849" s="191"/>
      <c r="N849" s="192"/>
      <c r="O849" s="192"/>
      <c r="P849" s="192"/>
      <c r="Q849" s="192"/>
      <c r="R849" s="192"/>
      <c r="S849" s="192"/>
      <c r="T849" s="193"/>
      <c r="AT849" s="187" t="s">
        <v>245</v>
      </c>
      <c r="AU849" s="187" t="s">
        <v>86</v>
      </c>
      <c r="AV849" s="14" t="s">
        <v>86</v>
      </c>
      <c r="AW849" s="14" t="s">
        <v>3</v>
      </c>
      <c r="AX849" s="14" t="s">
        <v>33</v>
      </c>
      <c r="AY849" s="187" t="s">
        <v>157</v>
      </c>
    </row>
    <row r="850" spans="1:65" s="2" customFormat="1" ht="16.5" customHeight="1">
      <c r="A850" s="33"/>
      <c r="B850" s="149"/>
      <c r="C850" s="150" t="s">
        <v>1220</v>
      </c>
      <c r="D850" s="150" t="s">
        <v>160</v>
      </c>
      <c r="E850" s="151" t="s">
        <v>1221</v>
      </c>
      <c r="F850" s="152" t="s">
        <v>1222</v>
      </c>
      <c r="G850" s="153" t="s">
        <v>730</v>
      </c>
      <c r="H850" s="154">
        <v>1.752</v>
      </c>
      <c r="I850" s="155"/>
      <c r="J850" s="156">
        <f>ROUND(I850*H850,2)</f>
        <v>0</v>
      </c>
      <c r="K850" s="152" t="s">
        <v>636</v>
      </c>
      <c r="L850" s="34"/>
      <c r="M850" s="157" t="s">
        <v>1</v>
      </c>
      <c r="N850" s="158" t="s">
        <v>43</v>
      </c>
      <c r="O850" s="59"/>
      <c r="P850" s="159">
        <f>O850*H850</f>
        <v>0</v>
      </c>
      <c r="Q850" s="159">
        <v>2.30102</v>
      </c>
      <c r="R850" s="159">
        <f>Q850*H850</f>
        <v>4.031387039999999</v>
      </c>
      <c r="S850" s="159">
        <v>0</v>
      </c>
      <c r="T850" s="160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1" t="s">
        <v>164</v>
      </c>
      <c r="AT850" s="161" t="s">
        <v>160</v>
      </c>
      <c r="AU850" s="161" t="s">
        <v>86</v>
      </c>
      <c r="AY850" s="18" t="s">
        <v>157</v>
      </c>
      <c r="BE850" s="162">
        <f>IF(N850="základní",J850,0)</f>
        <v>0</v>
      </c>
      <c r="BF850" s="162">
        <f>IF(N850="snížená",J850,0)</f>
        <v>0</v>
      </c>
      <c r="BG850" s="162">
        <f>IF(N850="zákl. přenesená",J850,0)</f>
        <v>0</v>
      </c>
      <c r="BH850" s="162">
        <f>IF(N850="sníž. přenesená",J850,0)</f>
        <v>0</v>
      </c>
      <c r="BI850" s="162">
        <f>IF(N850="nulová",J850,0)</f>
        <v>0</v>
      </c>
      <c r="BJ850" s="18" t="s">
        <v>33</v>
      </c>
      <c r="BK850" s="162">
        <f>ROUND(I850*H850,2)</f>
        <v>0</v>
      </c>
      <c r="BL850" s="18" t="s">
        <v>164</v>
      </c>
      <c r="BM850" s="161" t="s">
        <v>1223</v>
      </c>
    </row>
    <row r="851" spans="1:47" s="2" customFormat="1" ht="12">
      <c r="A851" s="33"/>
      <c r="B851" s="34"/>
      <c r="C851" s="33"/>
      <c r="D851" s="199" t="s">
        <v>638</v>
      </c>
      <c r="E851" s="33"/>
      <c r="F851" s="200" t="s">
        <v>1224</v>
      </c>
      <c r="G851" s="33"/>
      <c r="H851" s="33"/>
      <c r="I851" s="201"/>
      <c r="J851" s="33"/>
      <c r="K851" s="33"/>
      <c r="L851" s="34"/>
      <c r="M851" s="202"/>
      <c r="N851" s="203"/>
      <c r="O851" s="59"/>
      <c r="P851" s="59"/>
      <c r="Q851" s="59"/>
      <c r="R851" s="59"/>
      <c r="S851" s="59"/>
      <c r="T851" s="60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T851" s="18" t="s">
        <v>638</v>
      </c>
      <c r="AU851" s="18" t="s">
        <v>86</v>
      </c>
    </row>
    <row r="852" spans="2:51" s="14" customFormat="1" ht="12">
      <c r="B852" s="186"/>
      <c r="D852" s="179" t="s">
        <v>245</v>
      </c>
      <c r="E852" s="187" t="s">
        <v>1</v>
      </c>
      <c r="F852" s="188" t="s">
        <v>1225</v>
      </c>
      <c r="H852" s="189">
        <v>0.792</v>
      </c>
      <c r="I852" s="190"/>
      <c r="L852" s="186"/>
      <c r="M852" s="191"/>
      <c r="N852" s="192"/>
      <c r="O852" s="192"/>
      <c r="P852" s="192"/>
      <c r="Q852" s="192"/>
      <c r="R852" s="192"/>
      <c r="S852" s="192"/>
      <c r="T852" s="193"/>
      <c r="AT852" s="187" t="s">
        <v>245</v>
      </c>
      <c r="AU852" s="187" t="s">
        <v>86</v>
      </c>
      <c r="AV852" s="14" t="s">
        <v>86</v>
      </c>
      <c r="AW852" s="14" t="s">
        <v>31</v>
      </c>
      <c r="AX852" s="14" t="s">
        <v>78</v>
      </c>
      <c r="AY852" s="187" t="s">
        <v>157</v>
      </c>
    </row>
    <row r="853" spans="2:51" s="14" customFormat="1" ht="12">
      <c r="B853" s="186"/>
      <c r="D853" s="179" t="s">
        <v>245</v>
      </c>
      <c r="E853" s="187" t="s">
        <v>1</v>
      </c>
      <c r="F853" s="188" t="s">
        <v>1226</v>
      </c>
      <c r="H853" s="189">
        <v>0.96</v>
      </c>
      <c r="I853" s="190"/>
      <c r="L853" s="186"/>
      <c r="M853" s="191"/>
      <c r="N853" s="192"/>
      <c r="O853" s="192"/>
      <c r="P853" s="192"/>
      <c r="Q853" s="192"/>
      <c r="R853" s="192"/>
      <c r="S853" s="192"/>
      <c r="T853" s="193"/>
      <c r="AT853" s="187" t="s">
        <v>245</v>
      </c>
      <c r="AU853" s="187" t="s">
        <v>86</v>
      </c>
      <c r="AV853" s="14" t="s">
        <v>86</v>
      </c>
      <c r="AW853" s="14" t="s">
        <v>31</v>
      </c>
      <c r="AX853" s="14" t="s">
        <v>78</v>
      </c>
      <c r="AY853" s="187" t="s">
        <v>157</v>
      </c>
    </row>
    <row r="854" spans="2:51" s="15" customFormat="1" ht="12">
      <c r="B854" s="204"/>
      <c r="D854" s="179" t="s">
        <v>245</v>
      </c>
      <c r="E854" s="205" t="s">
        <v>1227</v>
      </c>
      <c r="F854" s="206" t="s">
        <v>645</v>
      </c>
      <c r="H854" s="207">
        <v>1.752</v>
      </c>
      <c r="I854" s="208"/>
      <c r="L854" s="204"/>
      <c r="M854" s="209"/>
      <c r="N854" s="210"/>
      <c r="O854" s="210"/>
      <c r="P854" s="210"/>
      <c r="Q854" s="210"/>
      <c r="R854" s="210"/>
      <c r="S854" s="210"/>
      <c r="T854" s="211"/>
      <c r="AT854" s="205" t="s">
        <v>245</v>
      </c>
      <c r="AU854" s="205" t="s">
        <v>86</v>
      </c>
      <c r="AV854" s="15" t="s">
        <v>164</v>
      </c>
      <c r="AW854" s="15" t="s">
        <v>31</v>
      </c>
      <c r="AX854" s="15" t="s">
        <v>33</v>
      </c>
      <c r="AY854" s="205" t="s">
        <v>157</v>
      </c>
    </row>
    <row r="855" spans="1:47" s="2" customFormat="1" ht="12">
      <c r="A855" s="33"/>
      <c r="B855" s="34"/>
      <c r="C855" s="33"/>
      <c r="D855" s="179" t="s">
        <v>782</v>
      </c>
      <c r="E855" s="33"/>
      <c r="F855" s="220" t="s">
        <v>1019</v>
      </c>
      <c r="G855" s="33"/>
      <c r="H855" s="33"/>
      <c r="I855" s="33"/>
      <c r="J855" s="33"/>
      <c r="K855" s="33"/>
      <c r="L855" s="34"/>
      <c r="M855" s="202"/>
      <c r="N855" s="203"/>
      <c r="O855" s="59"/>
      <c r="P855" s="59"/>
      <c r="Q855" s="59"/>
      <c r="R855" s="59"/>
      <c r="S855" s="59"/>
      <c r="T855" s="60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U855" s="18" t="s">
        <v>86</v>
      </c>
    </row>
    <row r="856" spans="1:47" s="2" customFormat="1" ht="12">
      <c r="A856" s="33"/>
      <c r="B856" s="34"/>
      <c r="C856" s="33"/>
      <c r="D856" s="179" t="s">
        <v>782</v>
      </c>
      <c r="E856" s="33"/>
      <c r="F856" s="221" t="s">
        <v>1020</v>
      </c>
      <c r="G856" s="33"/>
      <c r="H856" s="222">
        <v>9</v>
      </c>
      <c r="I856" s="33"/>
      <c r="J856" s="33"/>
      <c r="K856" s="33"/>
      <c r="L856" s="34"/>
      <c r="M856" s="202"/>
      <c r="N856" s="203"/>
      <c r="O856" s="59"/>
      <c r="P856" s="59"/>
      <c r="Q856" s="59"/>
      <c r="R856" s="59"/>
      <c r="S856" s="59"/>
      <c r="T856" s="60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U856" s="18" t="s">
        <v>86</v>
      </c>
    </row>
    <row r="857" spans="1:47" s="2" customFormat="1" ht="12">
      <c r="A857" s="33"/>
      <c r="B857" s="34"/>
      <c r="C857" s="33"/>
      <c r="D857" s="179" t="s">
        <v>782</v>
      </c>
      <c r="E857" s="33"/>
      <c r="F857" s="221" t="s">
        <v>645</v>
      </c>
      <c r="G857" s="33"/>
      <c r="H857" s="222">
        <v>9</v>
      </c>
      <c r="I857" s="33"/>
      <c r="J857" s="33"/>
      <c r="K857" s="33"/>
      <c r="L857" s="34"/>
      <c r="M857" s="202"/>
      <c r="N857" s="203"/>
      <c r="O857" s="59"/>
      <c r="P857" s="59"/>
      <c r="Q857" s="59"/>
      <c r="R857" s="59"/>
      <c r="S857" s="59"/>
      <c r="T857" s="60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U857" s="18" t="s">
        <v>86</v>
      </c>
    </row>
    <row r="858" spans="1:65" s="2" customFormat="1" ht="16.5" customHeight="1">
      <c r="A858" s="33"/>
      <c r="B858" s="149"/>
      <c r="C858" s="150" t="s">
        <v>1228</v>
      </c>
      <c r="D858" s="150" t="s">
        <v>160</v>
      </c>
      <c r="E858" s="151" t="s">
        <v>1229</v>
      </c>
      <c r="F858" s="152" t="s">
        <v>1230</v>
      </c>
      <c r="G858" s="153" t="s">
        <v>730</v>
      </c>
      <c r="H858" s="154">
        <v>3.564</v>
      </c>
      <c r="I858" s="155"/>
      <c r="J858" s="156">
        <f>ROUND(I858*H858,2)</f>
        <v>0</v>
      </c>
      <c r="K858" s="152" t="s">
        <v>636</v>
      </c>
      <c r="L858" s="34"/>
      <c r="M858" s="157" t="s">
        <v>1</v>
      </c>
      <c r="N858" s="158" t="s">
        <v>43</v>
      </c>
      <c r="O858" s="59"/>
      <c r="P858" s="159">
        <f>O858*H858</f>
        <v>0</v>
      </c>
      <c r="Q858" s="159">
        <v>2.30102</v>
      </c>
      <c r="R858" s="159">
        <f>Q858*H858</f>
        <v>8.20083528</v>
      </c>
      <c r="S858" s="159">
        <v>0</v>
      </c>
      <c r="T858" s="160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61" t="s">
        <v>164</v>
      </c>
      <c r="AT858" s="161" t="s">
        <v>160</v>
      </c>
      <c r="AU858" s="161" t="s">
        <v>86</v>
      </c>
      <c r="AY858" s="18" t="s">
        <v>157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8" t="s">
        <v>33</v>
      </c>
      <c r="BK858" s="162">
        <f>ROUND(I858*H858,2)</f>
        <v>0</v>
      </c>
      <c r="BL858" s="18" t="s">
        <v>164</v>
      </c>
      <c r="BM858" s="161" t="s">
        <v>1231</v>
      </c>
    </row>
    <row r="859" spans="1:47" s="2" customFormat="1" ht="12">
      <c r="A859" s="33"/>
      <c r="B859" s="34"/>
      <c r="C859" s="33"/>
      <c r="D859" s="199" t="s">
        <v>638</v>
      </c>
      <c r="E859" s="33"/>
      <c r="F859" s="200" t="s">
        <v>1232</v>
      </c>
      <c r="G859" s="33"/>
      <c r="H859" s="33"/>
      <c r="I859" s="201"/>
      <c r="J859" s="33"/>
      <c r="K859" s="33"/>
      <c r="L859" s="34"/>
      <c r="M859" s="202"/>
      <c r="N859" s="203"/>
      <c r="O859" s="59"/>
      <c r="P859" s="59"/>
      <c r="Q859" s="59"/>
      <c r="R859" s="59"/>
      <c r="S859" s="59"/>
      <c r="T859" s="60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T859" s="18" t="s">
        <v>638</v>
      </c>
      <c r="AU859" s="18" t="s">
        <v>86</v>
      </c>
    </row>
    <row r="860" spans="2:51" s="14" customFormat="1" ht="12">
      <c r="B860" s="186"/>
      <c r="D860" s="179" t="s">
        <v>245</v>
      </c>
      <c r="E860" s="187" t="s">
        <v>1</v>
      </c>
      <c r="F860" s="188" t="s">
        <v>1233</v>
      </c>
      <c r="H860" s="189">
        <v>3.564</v>
      </c>
      <c r="I860" s="190"/>
      <c r="L860" s="186"/>
      <c r="M860" s="191"/>
      <c r="N860" s="192"/>
      <c r="O860" s="192"/>
      <c r="P860" s="192"/>
      <c r="Q860" s="192"/>
      <c r="R860" s="192"/>
      <c r="S860" s="192"/>
      <c r="T860" s="193"/>
      <c r="AT860" s="187" t="s">
        <v>245</v>
      </c>
      <c r="AU860" s="187" t="s">
        <v>86</v>
      </c>
      <c r="AV860" s="14" t="s">
        <v>86</v>
      </c>
      <c r="AW860" s="14" t="s">
        <v>31</v>
      </c>
      <c r="AX860" s="14" t="s">
        <v>33</v>
      </c>
      <c r="AY860" s="187" t="s">
        <v>157</v>
      </c>
    </row>
    <row r="861" spans="1:65" s="2" customFormat="1" ht="16.5" customHeight="1">
      <c r="A861" s="33"/>
      <c r="B861" s="149"/>
      <c r="C861" s="150" t="s">
        <v>1234</v>
      </c>
      <c r="D861" s="150" t="s">
        <v>160</v>
      </c>
      <c r="E861" s="151" t="s">
        <v>1235</v>
      </c>
      <c r="F861" s="152" t="s">
        <v>1236</v>
      </c>
      <c r="G861" s="153" t="s">
        <v>284</v>
      </c>
      <c r="H861" s="154">
        <v>6.48</v>
      </c>
      <c r="I861" s="155"/>
      <c r="J861" s="156">
        <f>ROUND(I861*H861,2)</f>
        <v>0</v>
      </c>
      <c r="K861" s="152" t="s">
        <v>636</v>
      </c>
      <c r="L861" s="34"/>
      <c r="M861" s="157" t="s">
        <v>1</v>
      </c>
      <c r="N861" s="158" t="s">
        <v>43</v>
      </c>
      <c r="O861" s="59"/>
      <c r="P861" s="159">
        <f>O861*H861</f>
        <v>0</v>
      </c>
      <c r="Q861" s="159">
        <v>0.01328</v>
      </c>
      <c r="R861" s="159">
        <f>Q861*H861</f>
        <v>0.0860544</v>
      </c>
      <c r="S861" s="159">
        <v>0</v>
      </c>
      <c r="T861" s="160">
        <f>S861*H861</f>
        <v>0</v>
      </c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R861" s="161" t="s">
        <v>164</v>
      </c>
      <c r="AT861" s="161" t="s">
        <v>160</v>
      </c>
      <c r="AU861" s="161" t="s">
        <v>86</v>
      </c>
      <c r="AY861" s="18" t="s">
        <v>157</v>
      </c>
      <c r="BE861" s="162">
        <f>IF(N861="základní",J861,0)</f>
        <v>0</v>
      </c>
      <c r="BF861" s="162">
        <f>IF(N861="snížená",J861,0)</f>
        <v>0</v>
      </c>
      <c r="BG861" s="162">
        <f>IF(N861="zákl. přenesená",J861,0)</f>
        <v>0</v>
      </c>
      <c r="BH861" s="162">
        <f>IF(N861="sníž. přenesená",J861,0)</f>
        <v>0</v>
      </c>
      <c r="BI861" s="162">
        <f>IF(N861="nulová",J861,0)</f>
        <v>0</v>
      </c>
      <c r="BJ861" s="18" t="s">
        <v>33</v>
      </c>
      <c r="BK861" s="162">
        <f>ROUND(I861*H861,2)</f>
        <v>0</v>
      </c>
      <c r="BL861" s="18" t="s">
        <v>164</v>
      </c>
      <c r="BM861" s="161" t="s">
        <v>1237</v>
      </c>
    </row>
    <row r="862" spans="1:47" s="2" customFormat="1" ht="12">
      <c r="A862" s="33"/>
      <c r="B862" s="34"/>
      <c r="C862" s="33"/>
      <c r="D862" s="199" t="s">
        <v>638</v>
      </c>
      <c r="E862" s="33"/>
      <c r="F862" s="200" t="s">
        <v>1238</v>
      </c>
      <c r="G862" s="33"/>
      <c r="H862" s="33"/>
      <c r="I862" s="201"/>
      <c r="J862" s="33"/>
      <c r="K862" s="33"/>
      <c r="L862" s="34"/>
      <c r="M862" s="202"/>
      <c r="N862" s="203"/>
      <c r="O862" s="59"/>
      <c r="P862" s="59"/>
      <c r="Q862" s="59"/>
      <c r="R862" s="59"/>
      <c r="S862" s="59"/>
      <c r="T862" s="60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T862" s="18" t="s">
        <v>638</v>
      </c>
      <c r="AU862" s="18" t="s">
        <v>86</v>
      </c>
    </row>
    <row r="863" spans="2:51" s="14" customFormat="1" ht="12">
      <c r="B863" s="186"/>
      <c r="D863" s="179" t="s">
        <v>245</v>
      </c>
      <c r="E863" s="187" t="s">
        <v>1</v>
      </c>
      <c r="F863" s="188" t="s">
        <v>1239</v>
      </c>
      <c r="H863" s="189">
        <v>6.48</v>
      </c>
      <c r="I863" s="190"/>
      <c r="L863" s="186"/>
      <c r="M863" s="191"/>
      <c r="N863" s="192"/>
      <c r="O863" s="192"/>
      <c r="P863" s="192"/>
      <c r="Q863" s="192"/>
      <c r="R863" s="192"/>
      <c r="S863" s="192"/>
      <c r="T863" s="193"/>
      <c r="AT863" s="187" t="s">
        <v>245</v>
      </c>
      <c r="AU863" s="187" t="s">
        <v>86</v>
      </c>
      <c r="AV863" s="14" t="s">
        <v>86</v>
      </c>
      <c r="AW863" s="14" t="s">
        <v>31</v>
      </c>
      <c r="AX863" s="14" t="s">
        <v>78</v>
      </c>
      <c r="AY863" s="187" t="s">
        <v>157</v>
      </c>
    </row>
    <row r="864" spans="2:51" s="15" customFormat="1" ht="12">
      <c r="B864" s="204"/>
      <c r="D864" s="179" t="s">
        <v>245</v>
      </c>
      <c r="E864" s="205" t="s">
        <v>1</v>
      </c>
      <c r="F864" s="206" t="s">
        <v>645</v>
      </c>
      <c r="H864" s="207">
        <v>6.48</v>
      </c>
      <c r="I864" s="208"/>
      <c r="L864" s="204"/>
      <c r="M864" s="209"/>
      <c r="N864" s="210"/>
      <c r="O864" s="210"/>
      <c r="P864" s="210"/>
      <c r="Q864" s="210"/>
      <c r="R864" s="210"/>
      <c r="S864" s="210"/>
      <c r="T864" s="211"/>
      <c r="AT864" s="205" t="s">
        <v>245</v>
      </c>
      <c r="AU864" s="205" t="s">
        <v>86</v>
      </c>
      <c r="AV864" s="15" t="s">
        <v>164</v>
      </c>
      <c r="AW864" s="15" t="s">
        <v>31</v>
      </c>
      <c r="AX864" s="15" t="s">
        <v>33</v>
      </c>
      <c r="AY864" s="205" t="s">
        <v>157</v>
      </c>
    </row>
    <row r="865" spans="1:65" s="2" customFormat="1" ht="16.5" customHeight="1">
      <c r="A865" s="33"/>
      <c r="B865" s="149"/>
      <c r="C865" s="150" t="s">
        <v>1240</v>
      </c>
      <c r="D865" s="150" t="s">
        <v>160</v>
      </c>
      <c r="E865" s="151" t="s">
        <v>1241</v>
      </c>
      <c r="F865" s="152" t="s">
        <v>1242</v>
      </c>
      <c r="G865" s="153" t="s">
        <v>284</v>
      </c>
      <c r="H865" s="154">
        <v>6.48</v>
      </c>
      <c r="I865" s="155"/>
      <c r="J865" s="156">
        <f>ROUND(I865*H865,2)</f>
        <v>0</v>
      </c>
      <c r="K865" s="152" t="s">
        <v>636</v>
      </c>
      <c r="L865" s="34"/>
      <c r="M865" s="157" t="s">
        <v>1</v>
      </c>
      <c r="N865" s="158" t="s">
        <v>43</v>
      </c>
      <c r="O865" s="59"/>
      <c r="P865" s="159">
        <f>O865*H865</f>
        <v>0</v>
      </c>
      <c r="Q865" s="159">
        <v>0</v>
      </c>
      <c r="R865" s="159">
        <f>Q865*H865</f>
        <v>0</v>
      </c>
      <c r="S865" s="159">
        <v>0</v>
      </c>
      <c r="T865" s="160">
        <f>S865*H865</f>
        <v>0</v>
      </c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R865" s="161" t="s">
        <v>164</v>
      </c>
      <c r="AT865" s="161" t="s">
        <v>160</v>
      </c>
      <c r="AU865" s="161" t="s">
        <v>86</v>
      </c>
      <c r="AY865" s="18" t="s">
        <v>157</v>
      </c>
      <c r="BE865" s="162">
        <f>IF(N865="základní",J865,0)</f>
        <v>0</v>
      </c>
      <c r="BF865" s="162">
        <f>IF(N865="snížená",J865,0)</f>
        <v>0</v>
      </c>
      <c r="BG865" s="162">
        <f>IF(N865="zákl. přenesená",J865,0)</f>
        <v>0</v>
      </c>
      <c r="BH865" s="162">
        <f>IF(N865="sníž. přenesená",J865,0)</f>
        <v>0</v>
      </c>
      <c r="BI865" s="162">
        <f>IF(N865="nulová",J865,0)</f>
        <v>0</v>
      </c>
      <c r="BJ865" s="18" t="s">
        <v>33</v>
      </c>
      <c r="BK865" s="162">
        <f>ROUND(I865*H865,2)</f>
        <v>0</v>
      </c>
      <c r="BL865" s="18" t="s">
        <v>164</v>
      </c>
      <c r="BM865" s="161" t="s">
        <v>1243</v>
      </c>
    </row>
    <row r="866" spans="1:47" s="2" customFormat="1" ht="12">
      <c r="A866" s="33"/>
      <c r="B866" s="34"/>
      <c r="C866" s="33"/>
      <c r="D866" s="199" t="s">
        <v>638</v>
      </c>
      <c r="E866" s="33"/>
      <c r="F866" s="200" t="s">
        <v>1244</v>
      </c>
      <c r="G866" s="33"/>
      <c r="H866" s="33"/>
      <c r="I866" s="201"/>
      <c r="J866" s="33"/>
      <c r="K866" s="33"/>
      <c r="L866" s="34"/>
      <c r="M866" s="202"/>
      <c r="N866" s="203"/>
      <c r="O866" s="59"/>
      <c r="P866" s="59"/>
      <c r="Q866" s="59"/>
      <c r="R866" s="59"/>
      <c r="S866" s="59"/>
      <c r="T866" s="60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T866" s="18" t="s">
        <v>638</v>
      </c>
      <c r="AU866" s="18" t="s">
        <v>86</v>
      </c>
    </row>
    <row r="867" spans="2:51" s="14" customFormat="1" ht="12">
      <c r="B867" s="186"/>
      <c r="D867" s="179" t="s">
        <v>245</v>
      </c>
      <c r="E867" s="187" t="s">
        <v>1</v>
      </c>
      <c r="F867" s="188" t="s">
        <v>1245</v>
      </c>
      <c r="H867" s="189">
        <v>6.48</v>
      </c>
      <c r="I867" s="190"/>
      <c r="L867" s="186"/>
      <c r="M867" s="191"/>
      <c r="N867" s="192"/>
      <c r="O867" s="192"/>
      <c r="P867" s="192"/>
      <c r="Q867" s="192"/>
      <c r="R867" s="192"/>
      <c r="S867" s="192"/>
      <c r="T867" s="193"/>
      <c r="AT867" s="187" t="s">
        <v>245</v>
      </c>
      <c r="AU867" s="187" t="s">
        <v>86</v>
      </c>
      <c r="AV867" s="14" t="s">
        <v>86</v>
      </c>
      <c r="AW867" s="14" t="s">
        <v>31</v>
      </c>
      <c r="AX867" s="14" t="s">
        <v>33</v>
      </c>
      <c r="AY867" s="187" t="s">
        <v>157</v>
      </c>
    </row>
    <row r="868" spans="2:63" s="12" customFormat="1" ht="22.9" customHeight="1">
      <c r="B868" s="136"/>
      <c r="D868" s="137" t="s">
        <v>77</v>
      </c>
      <c r="E868" s="147" t="s">
        <v>180</v>
      </c>
      <c r="F868" s="147" t="s">
        <v>1246</v>
      </c>
      <c r="I868" s="139"/>
      <c r="J868" s="148">
        <f>BK868</f>
        <v>0</v>
      </c>
      <c r="L868" s="136"/>
      <c r="M868" s="141"/>
      <c r="N868" s="142"/>
      <c r="O868" s="142"/>
      <c r="P868" s="143">
        <f>SUM(P869:P1096)</f>
        <v>0</v>
      </c>
      <c r="Q868" s="142"/>
      <c r="R868" s="143">
        <f>SUM(R869:R1096)</f>
        <v>123.7893714</v>
      </c>
      <c r="S868" s="142"/>
      <c r="T868" s="144">
        <f>SUM(T869:T1096)</f>
        <v>0</v>
      </c>
      <c r="AR868" s="137" t="s">
        <v>33</v>
      </c>
      <c r="AT868" s="145" t="s">
        <v>77</v>
      </c>
      <c r="AU868" s="145" t="s">
        <v>33</v>
      </c>
      <c r="AY868" s="137" t="s">
        <v>157</v>
      </c>
      <c r="BK868" s="146">
        <f>SUM(BK869:BK1096)</f>
        <v>0</v>
      </c>
    </row>
    <row r="869" spans="1:65" s="2" customFormat="1" ht="16.5" customHeight="1">
      <c r="A869" s="33"/>
      <c r="B869" s="149"/>
      <c r="C869" s="150" t="s">
        <v>1247</v>
      </c>
      <c r="D869" s="150" t="s">
        <v>160</v>
      </c>
      <c r="E869" s="151" t="s">
        <v>1248</v>
      </c>
      <c r="F869" s="152" t="s">
        <v>1249</v>
      </c>
      <c r="G869" s="153" t="s">
        <v>284</v>
      </c>
      <c r="H869" s="154">
        <v>632.63</v>
      </c>
      <c r="I869" s="155"/>
      <c r="J869" s="156">
        <f>ROUND(I869*H869,2)</f>
        <v>0</v>
      </c>
      <c r="K869" s="152" t="s">
        <v>1</v>
      </c>
      <c r="L869" s="34"/>
      <c r="M869" s="157" t="s">
        <v>1</v>
      </c>
      <c r="N869" s="158" t="s">
        <v>43</v>
      </c>
      <c r="O869" s="59"/>
      <c r="P869" s="159">
        <f>O869*H869</f>
        <v>0</v>
      </c>
      <c r="Q869" s="159">
        <v>0</v>
      </c>
      <c r="R869" s="159">
        <f>Q869*H869</f>
        <v>0</v>
      </c>
      <c r="S869" s="159">
        <v>0</v>
      </c>
      <c r="T869" s="160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1" t="s">
        <v>164</v>
      </c>
      <c r="AT869" s="161" t="s">
        <v>160</v>
      </c>
      <c r="AU869" s="161" t="s">
        <v>86</v>
      </c>
      <c r="AY869" s="18" t="s">
        <v>157</v>
      </c>
      <c r="BE869" s="162">
        <f>IF(N869="základní",J869,0)</f>
        <v>0</v>
      </c>
      <c r="BF869" s="162">
        <f>IF(N869="snížená",J869,0)</f>
        <v>0</v>
      </c>
      <c r="BG869" s="162">
        <f>IF(N869="zákl. přenesená",J869,0)</f>
        <v>0</v>
      </c>
      <c r="BH869" s="162">
        <f>IF(N869="sníž. přenesená",J869,0)</f>
        <v>0</v>
      </c>
      <c r="BI869" s="162">
        <f>IF(N869="nulová",J869,0)</f>
        <v>0</v>
      </c>
      <c r="BJ869" s="18" t="s">
        <v>33</v>
      </c>
      <c r="BK869" s="162">
        <f>ROUND(I869*H869,2)</f>
        <v>0</v>
      </c>
      <c r="BL869" s="18" t="s">
        <v>164</v>
      </c>
      <c r="BM869" s="161" t="s">
        <v>1250</v>
      </c>
    </row>
    <row r="870" spans="2:51" s="14" customFormat="1" ht="12">
      <c r="B870" s="186"/>
      <c r="D870" s="179" t="s">
        <v>245</v>
      </c>
      <c r="E870" s="187" t="s">
        <v>1</v>
      </c>
      <c r="F870" s="188" t="s">
        <v>1251</v>
      </c>
      <c r="H870" s="189">
        <v>632.63</v>
      </c>
      <c r="I870" s="190"/>
      <c r="L870" s="186"/>
      <c r="M870" s="191"/>
      <c r="N870" s="192"/>
      <c r="O870" s="192"/>
      <c r="P870" s="192"/>
      <c r="Q870" s="192"/>
      <c r="R870" s="192"/>
      <c r="S870" s="192"/>
      <c r="T870" s="193"/>
      <c r="AT870" s="187" t="s">
        <v>245</v>
      </c>
      <c r="AU870" s="187" t="s">
        <v>86</v>
      </c>
      <c r="AV870" s="14" t="s">
        <v>86</v>
      </c>
      <c r="AW870" s="14" t="s">
        <v>31</v>
      </c>
      <c r="AX870" s="14" t="s">
        <v>33</v>
      </c>
      <c r="AY870" s="187" t="s">
        <v>157</v>
      </c>
    </row>
    <row r="871" spans="1:47" s="2" customFormat="1" ht="12">
      <c r="A871" s="33"/>
      <c r="B871" s="34"/>
      <c r="C871" s="33"/>
      <c r="D871" s="179" t="s">
        <v>782</v>
      </c>
      <c r="E871" s="33"/>
      <c r="F871" s="220" t="s">
        <v>873</v>
      </c>
      <c r="G871" s="33"/>
      <c r="H871" s="33"/>
      <c r="I871" s="33"/>
      <c r="J871" s="33"/>
      <c r="K871" s="33"/>
      <c r="L871" s="34"/>
      <c r="M871" s="202"/>
      <c r="N871" s="203"/>
      <c r="O871" s="59"/>
      <c r="P871" s="59"/>
      <c r="Q871" s="59"/>
      <c r="R871" s="59"/>
      <c r="S871" s="59"/>
      <c r="T871" s="60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U871" s="18" t="s">
        <v>86</v>
      </c>
    </row>
    <row r="872" spans="1:47" s="2" customFormat="1" ht="12">
      <c r="A872" s="33"/>
      <c r="B872" s="34"/>
      <c r="C872" s="33"/>
      <c r="D872" s="179" t="s">
        <v>782</v>
      </c>
      <c r="E872" s="33"/>
      <c r="F872" s="221" t="s">
        <v>829</v>
      </c>
      <c r="G872" s="33"/>
      <c r="H872" s="222">
        <v>0</v>
      </c>
      <c r="I872" s="33"/>
      <c r="J872" s="33"/>
      <c r="K872" s="33"/>
      <c r="L872" s="34"/>
      <c r="M872" s="202"/>
      <c r="N872" s="203"/>
      <c r="O872" s="59"/>
      <c r="P872" s="59"/>
      <c r="Q872" s="59"/>
      <c r="R872" s="59"/>
      <c r="S872" s="59"/>
      <c r="T872" s="60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U872" s="18" t="s">
        <v>86</v>
      </c>
    </row>
    <row r="873" spans="1:47" s="2" customFormat="1" ht="12">
      <c r="A873" s="33"/>
      <c r="B873" s="34"/>
      <c r="C873" s="33"/>
      <c r="D873" s="179" t="s">
        <v>782</v>
      </c>
      <c r="E873" s="33"/>
      <c r="F873" s="221" t="s">
        <v>830</v>
      </c>
      <c r="G873" s="33"/>
      <c r="H873" s="222">
        <v>0</v>
      </c>
      <c r="I873" s="33"/>
      <c r="J873" s="33"/>
      <c r="K873" s="33"/>
      <c r="L873" s="34"/>
      <c r="M873" s="202"/>
      <c r="N873" s="203"/>
      <c r="O873" s="59"/>
      <c r="P873" s="59"/>
      <c r="Q873" s="59"/>
      <c r="R873" s="59"/>
      <c r="S873" s="59"/>
      <c r="T873" s="60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U873" s="18" t="s">
        <v>86</v>
      </c>
    </row>
    <row r="874" spans="1:47" s="2" customFormat="1" ht="12">
      <c r="A874" s="33"/>
      <c r="B874" s="34"/>
      <c r="C874" s="33"/>
      <c r="D874" s="179" t="s">
        <v>782</v>
      </c>
      <c r="E874" s="33"/>
      <c r="F874" s="221" t="s">
        <v>749</v>
      </c>
      <c r="G874" s="33"/>
      <c r="H874" s="222">
        <v>0</v>
      </c>
      <c r="I874" s="33"/>
      <c r="J874" s="33"/>
      <c r="K874" s="33"/>
      <c r="L874" s="34"/>
      <c r="M874" s="202"/>
      <c r="N874" s="203"/>
      <c r="O874" s="59"/>
      <c r="P874" s="59"/>
      <c r="Q874" s="59"/>
      <c r="R874" s="59"/>
      <c r="S874" s="59"/>
      <c r="T874" s="60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U874" s="18" t="s">
        <v>86</v>
      </c>
    </row>
    <row r="875" spans="1:47" s="2" customFormat="1" ht="12">
      <c r="A875" s="33"/>
      <c r="B875" s="34"/>
      <c r="C875" s="33"/>
      <c r="D875" s="179" t="s">
        <v>782</v>
      </c>
      <c r="E875" s="33"/>
      <c r="F875" s="221" t="s">
        <v>831</v>
      </c>
      <c r="G875" s="33"/>
      <c r="H875" s="222">
        <v>295.68</v>
      </c>
      <c r="I875" s="33"/>
      <c r="J875" s="33"/>
      <c r="K875" s="33"/>
      <c r="L875" s="34"/>
      <c r="M875" s="202"/>
      <c r="N875" s="203"/>
      <c r="O875" s="59"/>
      <c r="P875" s="59"/>
      <c r="Q875" s="59"/>
      <c r="R875" s="59"/>
      <c r="S875" s="59"/>
      <c r="T875" s="60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U875" s="18" t="s">
        <v>86</v>
      </c>
    </row>
    <row r="876" spans="1:47" s="2" customFormat="1" ht="12">
      <c r="A876" s="33"/>
      <c r="B876" s="34"/>
      <c r="C876" s="33"/>
      <c r="D876" s="179" t="s">
        <v>782</v>
      </c>
      <c r="E876" s="33"/>
      <c r="F876" s="221" t="s">
        <v>840</v>
      </c>
      <c r="G876" s="33"/>
      <c r="H876" s="222">
        <v>71.26</v>
      </c>
      <c r="I876" s="33"/>
      <c r="J876" s="33"/>
      <c r="K876" s="33"/>
      <c r="L876" s="34"/>
      <c r="M876" s="202"/>
      <c r="N876" s="203"/>
      <c r="O876" s="59"/>
      <c r="P876" s="59"/>
      <c r="Q876" s="59"/>
      <c r="R876" s="59"/>
      <c r="S876" s="59"/>
      <c r="T876" s="60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U876" s="18" t="s">
        <v>86</v>
      </c>
    </row>
    <row r="877" spans="1:47" s="2" customFormat="1" ht="12">
      <c r="A877" s="33"/>
      <c r="B877" s="34"/>
      <c r="C877" s="33"/>
      <c r="D877" s="179" t="s">
        <v>782</v>
      </c>
      <c r="E877" s="33"/>
      <c r="F877" s="221" t="s">
        <v>776</v>
      </c>
      <c r="G877" s="33"/>
      <c r="H877" s="222">
        <v>366.94</v>
      </c>
      <c r="I877" s="33"/>
      <c r="J877" s="33"/>
      <c r="K877" s="33"/>
      <c r="L877" s="34"/>
      <c r="M877" s="202"/>
      <c r="N877" s="203"/>
      <c r="O877" s="59"/>
      <c r="P877" s="59"/>
      <c r="Q877" s="59"/>
      <c r="R877" s="59"/>
      <c r="S877" s="59"/>
      <c r="T877" s="60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U877" s="18" t="s">
        <v>86</v>
      </c>
    </row>
    <row r="878" spans="1:47" s="2" customFormat="1" ht="12">
      <c r="A878" s="33"/>
      <c r="B878" s="34"/>
      <c r="C878" s="33"/>
      <c r="D878" s="179" t="s">
        <v>782</v>
      </c>
      <c r="E878" s="33"/>
      <c r="F878" s="220" t="s">
        <v>1252</v>
      </c>
      <c r="G878" s="33"/>
      <c r="H878" s="33"/>
      <c r="I878" s="33"/>
      <c r="J878" s="33"/>
      <c r="K878" s="33"/>
      <c r="L878" s="34"/>
      <c r="M878" s="202"/>
      <c r="N878" s="203"/>
      <c r="O878" s="59"/>
      <c r="P878" s="59"/>
      <c r="Q878" s="59"/>
      <c r="R878" s="59"/>
      <c r="S878" s="59"/>
      <c r="T878" s="60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U878" s="18" t="s">
        <v>86</v>
      </c>
    </row>
    <row r="879" spans="1:47" s="2" customFormat="1" ht="12">
      <c r="A879" s="33"/>
      <c r="B879" s="34"/>
      <c r="C879" s="33"/>
      <c r="D879" s="179" t="s">
        <v>782</v>
      </c>
      <c r="E879" s="33"/>
      <c r="F879" s="221" t="s">
        <v>829</v>
      </c>
      <c r="G879" s="33"/>
      <c r="H879" s="222">
        <v>0</v>
      </c>
      <c r="I879" s="33"/>
      <c r="J879" s="33"/>
      <c r="K879" s="33"/>
      <c r="L879" s="34"/>
      <c r="M879" s="202"/>
      <c r="N879" s="203"/>
      <c r="O879" s="59"/>
      <c r="P879" s="59"/>
      <c r="Q879" s="59"/>
      <c r="R879" s="59"/>
      <c r="S879" s="59"/>
      <c r="T879" s="60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U879" s="18" t="s">
        <v>86</v>
      </c>
    </row>
    <row r="880" spans="1:47" s="2" customFormat="1" ht="12">
      <c r="A880" s="33"/>
      <c r="B880" s="34"/>
      <c r="C880" s="33"/>
      <c r="D880" s="179" t="s">
        <v>782</v>
      </c>
      <c r="E880" s="33"/>
      <c r="F880" s="221" t="s">
        <v>830</v>
      </c>
      <c r="G880" s="33"/>
      <c r="H880" s="222">
        <v>0</v>
      </c>
      <c r="I880" s="33"/>
      <c r="J880" s="33"/>
      <c r="K880" s="33"/>
      <c r="L880" s="34"/>
      <c r="M880" s="202"/>
      <c r="N880" s="203"/>
      <c r="O880" s="59"/>
      <c r="P880" s="59"/>
      <c r="Q880" s="59"/>
      <c r="R880" s="59"/>
      <c r="S880" s="59"/>
      <c r="T880" s="60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U880" s="18" t="s">
        <v>86</v>
      </c>
    </row>
    <row r="881" spans="1:47" s="2" customFormat="1" ht="12">
      <c r="A881" s="33"/>
      <c r="B881" s="34"/>
      <c r="C881" s="33"/>
      <c r="D881" s="179" t="s">
        <v>782</v>
      </c>
      <c r="E881" s="33"/>
      <c r="F881" s="221" t="s">
        <v>749</v>
      </c>
      <c r="G881" s="33"/>
      <c r="H881" s="222">
        <v>0</v>
      </c>
      <c r="I881" s="33"/>
      <c r="J881" s="33"/>
      <c r="K881" s="33"/>
      <c r="L881" s="34"/>
      <c r="M881" s="202"/>
      <c r="N881" s="203"/>
      <c r="O881" s="59"/>
      <c r="P881" s="59"/>
      <c r="Q881" s="59"/>
      <c r="R881" s="59"/>
      <c r="S881" s="59"/>
      <c r="T881" s="60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U881" s="18" t="s">
        <v>86</v>
      </c>
    </row>
    <row r="882" spans="1:47" s="2" customFormat="1" ht="12">
      <c r="A882" s="33"/>
      <c r="B882" s="34"/>
      <c r="C882" s="33"/>
      <c r="D882" s="179" t="s">
        <v>782</v>
      </c>
      <c r="E882" s="33"/>
      <c r="F882" s="221" t="s">
        <v>831</v>
      </c>
      <c r="G882" s="33"/>
      <c r="H882" s="222">
        <v>295.68</v>
      </c>
      <c r="I882" s="33"/>
      <c r="J882" s="33"/>
      <c r="K882" s="33"/>
      <c r="L882" s="34"/>
      <c r="M882" s="202"/>
      <c r="N882" s="203"/>
      <c r="O882" s="59"/>
      <c r="P882" s="59"/>
      <c r="Q882" s="59"/>
      <c r="R882" s="59"/>
      <c r="S882" s="59"/>
      <c r="T882" s="60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U882" s="18" t="s">
        <v>86</v>
      </c>
    </row>
    <row r="883" spans="1:47" s="2" customFormat="1" ht="12">
      <c r="A883" s="33"/>
      <c r="B883" s="34"/>
      <c r="C883" s="33"/>
      <c r="D883" s="179" t="s">
        <v>782</v>
      </c>
      <c r="E883" s="33"/>
      <c r="F883" s="221" t="s">
        <v>840</v>
      </c>
      <c r="G883" s="33"/>
      <c r="H883" s="222">
        <v>71.26</v>
      </c>
      <c r="I883" s="33"/>
      <c r="J883" s="33"/>
      <c r="K883" s="33"/>
      <c r="L883" s="34"/>
      <c r="M883" s="202"/>
      <c r="N883" s="203"/>
      <c r="O883" s="59"/>
      <c r="P883" s="59"/>
      <c r="Q883" s="59"/>
      <c r="R883" s="59"/>
      <c r="S883" s="59"/>
      <c r="T883" s="60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U883" s="18" t="s">
        <v>86</v>
      </c>
    </row>
    <row r="884" spans="1:47" s="2" customFormat="1" ht="12">
      <c r="A884" s="33"/>
      <c r="B884" s="34"/>
      <c r="C884" s="33"/>
      <c r="D884" s="179" t="s">
        <v>782</v>
      </c>
      <c r="E884" s="33"/>
      <c r="F884" s="221" t="s">
        <v>896</v>
      </c>
      <c r="G884" s="33"/>
      <c r="H884" s="222">
        <v>265.69</v>
      </c>
      <c r="I884" s="33"/>
      <c r="J884" s="33"/>
      <c r="K884" s="33"/>
      <c r="L884" s="34"/>
      <c r="M884" s="202"/>
      <c r="N884" s="203"/>
      <c r="O884" s="59"/>
      <c r="P884" s="59"/>
      <c r="Q884" s="59"/>
      <c r="R884" s="59"/>
      <c r="S884" s="59"/>
      <c r="T884" s="60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U884" s="18" t="s">
        <v>86</v>
      </c>
    </row>
    <row r="885" spans="1:47" s="2" customFormat="1" ht="12">
      <c r="A885" s="33"/>
      <c r="B885" s="34"/>
      <c r="C885" s="33"/>
      <c r="D885" s="179" t="s">
        <v>782</v>
      </c>
      <c r="E885" s="33"/>
      <c r="F885" s="221" t="s">
        <v>645</v>
      </c>
      <c r="G885" s="33"/>
      <c r="H885" s="222">
        <v>632.63</v>
      </c>
      <c r="I885" s="33"/>
      <c r="J885" s="33"/>
      <c r="K885" s="33"/>
      <c r="L885" s="34"/>
      <c r="M885" s="202"/>
      <c r="N885" s="203"/>
      <c r="O885" s="59"/>
      <c r="P885" s="59"/>
      <c r="Q885" s="59"/>
      <c r="R885" s="59"/>
      <c r="S885" s="59"/>
      <c r="T885" s="60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U885" s="18" t="s">
        <v>86</v>
      </c>
    </row>
    <row r="886" spans="1:65" s="2" customFormat="1" ht="21.75" customHeight="1">
      <c r="A886" s="33"/>
      <c r="B886" s="149"/>
      <c r="C886" s="150" t="s">
        <v>1253</v>
      </c>
      <c r="D886" s="150" t="s">
        <v>160</v>
      </c>
      <c r="E886" s="151" t="s">
        <v>1254</v>
      </c>
      <c r="F886" s="152" t="s">
        <v>1255</v>
      </c>
      <c r="G886" s="153" t="s">
        <v>163</v>
      </c>
      <c r="H886" s="154">
        <v>34.5</v>
      </c>
      <c r="I886" s="155"/>
      <c r="J886" s="156">
        <f>ROUND(I886*H886,2)</f>
        <v>0</v>
      </c>
      <c r="K886" s="152" t="s">
        <v>636</v>
      </c>
      <c r="L886" s="34"/>
      <c r="M886" s="157" t="s">
        <v>1</v>
      </c>
      <c r="N886" s="158" t="s">
        <v>43</v>
      </c>
      <c r="O886" s="59"/>
      <c r="P886" s="159">
        <f>O886*H886</f>
        <v>0</v>
      </c>
      <c r="Q886" s="159">
        <v>0.00061</v>
      </c>
      <c r="R886" s="159">
        <f>Q886*H886</f>
        <v>0.021044999999999998</v>
      </c>
      <c r="S886" s="159">
        <v>0</v>
      </c>
      <c r="T886" s="160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61" t="s">
        <v>164</v>
      </c>
      <c r="AT886" s="161" t="s">
        <v>160</v>
      </c>
      <c r="AU886" s="161" t="s">
        <v>86</v>
      </c>
      <c r="AY886" s="18" t="s">
        <v>157</v>
      </c>
      <c r="BE886" s="162">
        <f>IF(N886="základní",J886,0)</f>
        <v>0</v>
      </c>
      <c r="BF886" s="162">
        <f>IF(N886="snížená",J886,0)</f>
        <v>0</v>
      </c>
      <c r="BG886" s="162">
        <f>IF(N886="zákl. přenesená",J886,0)</f>
        <v>0</v>
      </c>
      <c r="BH886" s="162">
        <f>IF(N886="sníž. přenesená",J886,0)</f>
        <v>0</v>
      </c>
      <c r="BI886" s="162">
        <f>IF(N886="nulová",J886,0)</f>
        <v>0</v>
      </c>
      <c r="BJ886" s="18" t="s">
        <v>33</v>
      </c>
      <c r="BK886" s="162">
        <f>ROUND(I886*H886,2)</f>
        <v>0</v>
      </c>
      <c r="BL886" s="18" t="s">
        <v>164</v>
      </c>
      <c r="BM886" s="161" t="s">
        <v>1256</v>
      </c>
    </row>
    <row r="887" spans="1:47" s="2" customFormat="1" ht="12">
      <c r="A887" s="33"/>
      <c r="B887" s="34"/>
      <c r="C887" s="33"/>
      <c r="D887" s="199" t="s">
        <v>638</v>
      </c>
      <c r="E887" s="33"/>
      <c r="F887" s="200" t="s">
        <v>1257</v>
      </c>
      <c r="G887" s="33"/>
      <c r="H887" s="33"/>
      <c r="I887" s="201"/>
      <c r="J887" s="33"/>
      <c r="K887" s="33"/>
      <c r="L887" s="34"/>
      <c r="M887" s="202"/>
      <c r="N887" s="203"/>
      <c r="O887" s="59"/>
      <c r="P887" s="59"/>
      <c r="Q887" s="59"/>
      <c r="R887" s="59"/>
      <c r="S887" s="59"/>
      <c r="T887" s="60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T887" s="18" t="s">
        <v>638</v>
      </c>
      <c r="AU887" s="18" t="s">
        <v>86</v>
      </c>
    </row>
    <row r="888" spans="2:51" s="14" customFormat="1" ht="12">
      <c r="B888" s="186"/>
      <c r="D888" s="179" t="s">
        <v>245</v>
      </c>
      <c r="E888" s="187" t="s">
        <v>1</v>
      </c>
      <c r="F888" s="188" t="s">
        <v>598</v>
      </c>
      <c r="H888" s="189">
        <v>34.5</v>
      </c>
      <c r="I888" s="190"/>
      <c r="L888" s="186"/>
      <c r="M888" s="191"/>
      <c r="N888" s="192"/>
      <c r="O888" s="192"/>
      <c r="P888" s="192"/>
      <c r="Q888" s="192"/>
      <c r="R888" s="192"/>
      <c r="S888" s="192"/>
      <c r="T888" s="193"/>
      <c r="AT888" s="187" t="s">
        <v>245</v>
      </c>
      <c r="AU888" s="187" t="s">
        <v>86</v>
      </c>
      <c r="AV888" s="14" t="s">
        <v>86</v>
      </c>
      <c r="AW888" s="14" t="s">
        <v>31</v>
      </c>
      <c r="AX888" s="14" t="s">
        <v>33</v>
      </c>
      <c r="AY888" s="187" t="s">
        <v>157</v>
      </c>
    </row>
    <row r="889" spans="1:47" s="2" customFormat="1" ht="12">
      <c r="A889" s="33"/>
      <c r="B889" s="34"/>
      <c r="C889" s="33"/>
      <c r="D889" s="179" t="s">
        <v>782</v>
      </c>
      <c r="E889" s="33"/>
      <c r="F889" s="220" t="s">
        <v>1258</v>
      </c>
      <c r="G889" s="33"/>
      <c r="H889" s="33"/>
      <c r="I889" s="33"/>
      <c r="J889" s="33"/>
      <c r="K889" s="33"/>
      <c r="L889" s="34"/>
      <c r="M889" s="202"/>
      <c r="N889" s="203"/>
      <c r="O889" s="59"/>
      <c r="P889" s="59"/>
      <c r="Q889" s="59"/>
      <c r="R889" s="59"/>
      <c r="S889" s="59"/>
      <c r="T889" s="60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U889" s="18" t="s">
        <v>86</v>
      </c>
    </row>
    <row r="890" spans="1:47" s="2" customFormat="1" ht="12">
      <c r="A890" s="33"/>
      <c r="B890" s="34"/>
      <c r="C890" s="33"/>
      <c r="D890" s="179" t="s">
        <v>782</v>
      </c>
      <c r="E890" s="33"/>
      <c r="F890" s="221" t="s">
        <v>902</v>
      </c>
      <c r="G890" s="33"/>
      <c r="H890" s="222">
        <v>34.5</v>
      </c>
      <c r="I890" s="33"/>
      <c r="J890" s="33"/>
      <c r="K890" s="33"/>
      <c r="L890" s="34"/>
      <c r="M890" s="202"/>
      <c r="N890" s="203"/>
      <c r="O890" s="59"/>
      <c r="P890" s="59"/>
      <c r="Q890" s="59"/>
      <c r="R890" s="59"/>
      <c r="S890" s="59"/>
      <c r="T890" s="60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U890" s="18" t="s">
        <v>86</v>
      </c>
    </row>
    <row r="891" spans="1:47" s="2" customFormat="1" ht="12">
      <c r="A891" s="33"/>
      <c r="B891" s="34"/>
      <c r="C891" s="33"/>
      <c r="D891" s="179" t="s">
        <v>782</v>
      </c>
      <c r="E891" s="33"/>
      <c r="F891" s="221" t="s">
        <v>645</v>
      </c>
      <c r="G891" s="33"/>
      <c r="H891" s="222">
        <v>34.5</v>
      </c>
      <c r="I891" s="33"/>
      <c r="J891" s="33"/>
      <c r="K891" s="33"/>
      <c r="L891" s="34"/>
      <c r="M891" s="202"/>
      <c r="N891" s="203"/>
      <c r="O891" s="59"/>
      <c r="P891" s="59"/>
      <c r="Q891" s="59"/>
      <c r="R891" s="59"/>
      <c r="S891" s="59"/>
      <c r="T891" s="60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U891" s="18" t="s">
        <v>86</v>
      </c>
    </row>
    <row r="892" spans="1:65" s="2" customFormat="1" ht="16.5" customHeight="1">
      <c r="A892" s="33"/>
      <c r="B892" s="149"/>
      <c r="C892" s="150" t="s">
        <v>1259</v>
      </c>
      <c r="D892" s="150" t="s">
        <v>160</v>
      </c>
      <c r="E892" s="151" t="s">
        <v>1260</v>
      </c>
      <c r="F892" s="152" t="s">
        <v>1261</v>
      </c>
      <c r="G892" s="153" t="s">
        <v>284</v>
      </c>
      <c r="H892" s="154">
        <v>632.63</v>
      </c>
      <c r="I892" s="155"/>
      <c r="J892" s="156">
        <f>ROUND(I892*H892,2)</f>
        <v>0</v>
      </c>
      <c r="K892" s="152" t="s">
        <v>636</v>
      </c>
      <c r="L892" s="34"/>
      <c r="M892" s="157" t="s">
        <v>1</v>
      </c>
      <c r="N892" s="158" t="s">
        <v>43</v>
      </c>
      <c r="O892" s="59"/>
      <c r="P892" s="159">
        <f>O892*H892</f>
        <v>0</v>
      </c>
      <c r="Q892" s="159">
        <v>0</v>
      </c>
      <c r="R892" s="159">
        <f>Q892*H892</f>
        <v>0</v>
      </c>
      <c r="S892" s="159">
        <v>0</v>
      </c>
      <c r="T892" s="160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1" t="s">
        <v>164</v>
      </c>
      <c r="AT892" s="161" t="s">
        <v>160</v>
      </c>
      <c r="AU892" s="161" t="s">
        <v>86</v>
      </c>
      <c r="AY892" s="18" t="s">
        <v>157</v>
      </c>
      <c r="BE892" s="162">
        <f>IF(N892="základní",J892,0)</f>
        <v>0</v>
      </c>
      <c r="BF892" s="162">
        <f>IF(N892="snížená",J892,0)</f>
        <v>0</v>
      </c>
      <c r="BG892" s="162">
        <f>IF(N892="zákl. přenesená",J892,0)</f>
        <v>0</v>
      </c>
      <c r="BH892" s="162">
        <f>IF(N892="sníž. přenesená",J892,0)</f>
        <v>0</v>
      </c>
      <c r="BI892" s="162">
        <f>IF(N892="nulová",J892,0)</f>
        <v>0</v>
      </c>
      <c r="BJ892" s="18" t="s">
        <v>33</v>
      </c>
      <c r="BK892" s="162">
        <f>ROUND(I892*H892,2)</f>
        <v>0</v>
      </c>
      <c r="BL892" s="18" t="s">
        <v>164</v>
      </c>
      <c r="BM892" s="161" t="s">
        <v>1262</v>
      </c>
    </row>
    <row r="893" spans="1:47" s="2" customFormat="1" ht="12">
      <c r="A893" s="33"/>
      <c r="B893" s="34"/>
      <c r="C893" s="33"/>
      <c r="D893" s="199" t="s">
        <v>638</v>
      </c>
      <c r="E893" s="33"/>
      <c r="F893" s="200" t="s">
        <v>1263</v>
      </c>
      <c r="G893" s="33"/>
      <c r="H893" s="33"/>
      <c r="I893" s="201"/>
      <c r="J893" s="33"/>
      <c r="K893" s="33"/>
      <c r="L893" s="34"/>
      <c r="M893" s="202"/>
      <c r="N893" s="203"/>
      <c r="O893" s="59"/>
      <c r="P893" s="59"/>
      <c r="Q893" s="59"/>
      <c r="R893" s="59"/>
      <c r="S893" s="59"/>
      <c r="T893" s="60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T893" s="18" t="s">
        <v>638</v>
      </c>
      <c r="AU893" s="18" t="s">
        <v>86</v>
      </c>
    </row>
    <row r="894" spans="2:51" s="14" customFormat="1" ht="12">
      <c r="B894" s="186"/>
      <c r="D894" s="179" t="s">
        <v>245</v>
      </c>
      <c r="E894" s="187" t="s">
        <v>1</v>
      </c>
      <c r="F894" s="188" t="s">
        <v>538</v>
      </c>
      <c r="H894" s="189">
        <v>632.63</v>
      </c>
      <c r="I894" s="190"/>
      <c r="L894" s="186"/>
      <c r="M894" s="191"/>
      <c r="N894" s="192"/>
      <c r="O894" s="192"/>
      <c r="P894" s="192"/>
      <c r="Q894" s="192"/>
      <c r="R894" s="192"/>
      <c r="S894" s="192"/>
      <c r="T894" s="193"/>
      <c r="AT894" s="187" t="s">
        <v>245</v>
      </c>
      <c r="AU894" s="187" t="s">
        <v>86</v>
      </c>
      <c r="AV894" s="14" t="s">
        <v>86</v>
      </c>
      <c r="AW894" s="14" t="s">
        <v>31</v>
      </c>
      <c r="AX894" s="14" t="s">
        <v>33</v>
      </c>
      <c r="AY894" s="187" t="s">
        <v>157</v>
      </c>
    </row>
    <row r="895" spans="1:47" s="2" customFormat="1" ht="12">
      <c r="A895" s="33"/>
      <c r="B895" s="34"/>
      <c r="C895" s="33"/>
      <c r="D895" s="179" t="s">
        <v>782</v>
      </c>
      <c r="E895" s="33"/>
      <c r="F895" s="220" t="s">
        <v>1252</v>
      </c>
      <c r="G895" s="33"/>
      <c r="H895" s="33"/>
      <c r="I895" s="33"/>
      <c r="J895" s="33"/>
      <c r="K895" s="33"/>
      <c r="L895" s="34"/>
      <c r="M895" s="202"/>
      <c r="N895" s="203"/>
      <c r="O895" s="59"/>
      <c r="P895" s="59"/>
      <c r="Q895" s="59"/>
      <c r="R895" s="59"/>
      <c r="S895" s="59"/>
      <c r="T895" s="60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U895" s="18" t="s">
        <v>86</v>
      </c>
    </row>
    <row r="896" spans="1:47" s="2" customFormat="1" ht="12">
      <c r="A896" s="33"/>
      <c r="B896" s="34"/>
      <c r="C896" s="33"/>
      <c r="D896" s="179" t="s">
        <v>782</v>
      </c>
      <c r="E896" s="33"/>
      <c r="F896" s="221" t="s">
        <v>829</v>
      </c>
      <c r="G896" s="33"/>
      <c r="H896" s="222">
        <v>0</v>
      </c>
      <c r="I896" s="33"/>
      <c r="J896" s="33"/>
      <c r="K896" s="33"/>
      <c r="L896" s="34"/>
      <c r="M896" s="202"/>
      <c r="N896" s="203"/>
      <c r="O896" s="59"/>
      <c r="P896" s="59"/>
      <c r="Q896" s="59"/>
      <c r="R896" s="59"/>
      <c r="S896" s="59"/>
      <c r="T896" s="60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U896" s="18" t="s">
        <v>86</v>
      </c>
    </row>
    <row r="897" spans="1:47" s="2" customFormat="1" ht="12">
      <c r="A897" s="33"/>
      <c r="B897" s="34"/>
      <c r="C897" s="33"/>
      <c r="D897" s="179" t="s">
        <v>782</v>
      </c>
      <c r="E897" s="33"/>
      <c r="F897" s="221" t="s">
        <v>830</v>
      </c>
      <c r="G897" s="33"/>
      <c r="H897" s="222">
        <v>0</v>
      </c>
      <c r="I897" s="33"/>
      <c r="J897" s="33"/>
      <c r="K897" s="33"/>
      <c r="L897" s="34"/>
      <c r="M897" s="202"/>
      <c r="N897" s="203"/>
      <c r="O897" s="59"/>
      <c r="P897" s="59"/>
      <c r="Q897" s="59"/>
      <c r="R897" s="59"/>
      <c r="S897" s="59"/>
      <c r="T897" s="60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U897" s="18" t="s">
        <v>86</v>
      </c>
    </row>
    <row r="898" spans="1:47" s="2" customFormat="1" ht="12">
      <c r="A898" s="33"/>
      <c r="B898" s="34"/>
      <c r="C898" s="33"/>
      <c r="D898" s="179" t="s">
        <v>782</v>
      </c>
      <c r="E898" s="33"/>
      <c r="F898" s="221" t="s">
        <v>749</v>
      </c>
      <c r="G898" s="33"/>
      <c r="H898" s="222">
        <v>0</v>
      </c>
      <c r="I898" s="33"/>
      <c r="J898" s="33"/>
      <c r="K898" s="33"/>
      <c r="L898" s="34"/>
      <c r="M898" s="202"/>
      <c r="N898" s="203"/>
      <c r="O898" s="59"/>
      <c r="P898" s="59"/>
      <c r="Q898" s="59"/>
      <c r="R898" s="59"/>
      <c r="S898" s="59"/>
      <c r="T898" s="60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U898" s="18" t="s">
        <v>86</v>
      </c>
    </row>
    <row r="899" spans="1:47" s="2" customFormat="1" ht="12">
      <c r="A899" s="33"/>
      <c r="B899" s="34"/>
      <c r="C899" s="33"/>
      <c r="D899" s="179" t="s">
        <v>782</v>
      </c>
      <c r="E899" s="33"/>
      <c r="F899" s="221" t="s">
        <v>831</v>
      </c>
      <c r="G899" s="33"/>
      <c r="H899" s="222">
        <v>295.68</v>
      </c>
      <c r="I899" s="33"/>
      <c r="J899" s="33"/>
      <c r="K899" s="33"/>
      <c r="L899" s="34"/>
      <c r="M899" s="202"/>
      <c r="N899" s="203"/>
      <c r="O899" s="59"/>
      <c r="P899" s="59"/>
      <c r="Q899" s="59"/>
      <c r="R899" s="59"/>
      <c r="S899" s="59"/>
      <c r="T899" s="60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U899" s="18" t="s">
        <v>86</v>
      </c>
    </row>
    <row r="900" spans="1:47" s="2" customFormat="1" ht="12">
      <c r="A900" s="33"/>
      <c r="B900" s="34"/>
      <c r="C900" s="33"/>
      <c r="D900" s="179" t="s">
        <v>782</v>
      </c>
      <c r="E900" s="33"/>
      <c r="F900" s="221" t="s">
        <v>840</v>
      </c>
      <c r="G900" s="33"/>
      <c r="H900" s="222">
        <v>71.26</v>
      </c>
      <c r="I900" s="33"/>
      <c r="J900" s="33"/>
      <c r="K900" s="33"/>
      <c r="L900" s="34"/>
      <c r="M900" s="202"/>
      <c r="N900" s="203"/>
      <c r="O900" s="59"/>
      <c r="P900" s="59"/>
      <c r="Q900" s="59"/>
      <c r="R900" s="59"/>
      <c r="S900" s="59"/>
      <c r="T900" s="60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U900" s="18" t="s">
        <v>86</v>
      </c>
    </row>
    <row r="901" spans="1:47" s="2" customFormat="1" ht="12">
      <c r="A901" s="33"/>
      <c r="B901" s="34"/>
      <c r="C901" s="33"/>
      <c r="D901" s="179" t="s">
        <v>782</v>
      </c>
      <c r="E901" s="33"/>
      <c r="F901" s="221" t="s">
        <v>896</v>
      </c>
      <c r="G901" s="33"/>
      <c r="H901" s="222">
        <v>265.69</v>
      </c>
      <c r="I901" s="33"/>
      <c r="J901" s="33"/>
      <c r="K901" s="33"/>
      <c r="L901" s="34"/>
      <c r="M901" s="202"/>
      <c r="N901" s="203"/>
      <c r="O901" s="59"/>
      <c r="P901" s="59"/>
      <c r="Q901" s="59"/>
      <c r="R901" s="59"/>
      <c r="S901" s="59"/>
      <c r="T901" s="60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U901" s="18" t="s">
        <v>86</v>
      </c>
    </row>
    <row r="902" spans="1:47" s="2" customFormat="1" ht="12">
      <c r="A902" s="33"/>
      <c r="B902" s="34"/>
      <c r="C902" s="33"/>
      <c r="D902" s="179" t="s">
        <v>782</v>
      </c>
      <c r="E902" s="33"/>
      <c r="F902" s="221" t="s">
        <v>645</v>
      </c>
      <c r="G902" s="33"/>
      <c r="H902" s="222">
        <v>632.63</v>
      </c>
      <c r="I902" s="33"/>
      <c r="J902" s="33"/>
      <c r="K902" s="33"/>
      <c r="L902" s="34"/>
      <c r="M902" s="202"/>
      <c r="N902" s="203"/>
      <c r="O902" s="59"/>
      <c r="P902" s="59"/>
      <c r="Q902" s="59"/>
      <c r="R902" s="59"/>
      <c r="S902" s="59"/>
      <c r="T902" s="60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U902" s="18" t="s">
        <v>86</v>
      </c>
    </row>
    <row r="903" spans="1:65" s="2" customFormat="1" ht="16.5" customHeight="1">
      <c r="A903" s="33"/>
      <c r="B903" s="149"/>
      <c r="C903" s="150" t="s">
        <v>1264</v>
      </c>
      <c r="D903" s="150" t="s">
        <v>160</v>
      </c>
      <c r="E903" s="151" t="s">
        <v>1265</v>
      </c>
      <c r="F903" s="152" t="s">
        <v>1266</v>
      </c>
      <c r="G903" s="153" t="s">
        <v>284</v>
      </c>
      <c r="H903" s="154">
        <v>366.94</v>
      </c>
      <c r="I903" s="155"/>
      <c r="J903" s="156">
        <f>ROUND(I903*H903,2)</f>
        <v>0</v>
      </c>
      <c r="K903" s="152" t="s">
        <v>1</v>
      </c>
      <c r="L903" s="34"/>
      <c r="M903" s="157" t="s">
        <v>1</v>
      </c>
      <c r="N903" s="158" t="s">
        <v>43</v>
      </c>
      <c r="O903" s="59"/>
      <c r="P903" s="159">
        <f>O903*H903</f>
        <v>0</v>
      </c>
      <c r="Q903" s="159">
        <v>0</v>
      </c>
      <c r="R903" s="159">
        <f>Q903*H903</f>
        <v>0</v>
      </c>
      <c r="S903" s="159">
        <v>0</v>
      </c>
      <c r="T903" s="160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61" t="s">
        <v>164</v>
      </c>
      <c r="AT903" s="161" t="s">
        <v>160</v>
      </c>
      <c r="AU903" s="161" t="s">
        <v>86</v>
      </c>
      <c r="AY903" s="18" t="s">
        <v>157</v>
      </c>
      <c r="BE903" s="162">
        <f>IF(N903="základní",J903,0)</f>
        <v>0</v>
      </c>
      <c r="BF903" s="162">
        <f>IF(N903="snížená",J903,0)</f>
        <v>0</v>
      </c>
      <c r="BG903" s="162">
        <f>IF(N903="zákl. přenesená",J903,0)</f>
        <v>0</v>
      </c>
      <c r="BH903" s="162">
        <f>IF(N903="sníž. přenesená",J903,0)</f>
        <v>0</v>
      </c>
      <c r="BI903" s="162">
        <f>IF(N903="nulová",J903,0)</f>
        <v>0</v>
      </c>
      <c r="BJ903" s="18" t="s">
        <v>33</v>
      </c>
      <c r="BK903" s="162">
        <f>ROUND(I903*H903,2)</f>
        <v>0</v>
      </c>
      <c r="BL903" s="18" t="s">
        <v>164</v>
      </c>
      <c r="BM903" s="161" t="s">
        <v>1267</v>
      </c>
    </row>
    <row r="904" spans="2:51" s="14" customFormat="1" ht="12">
      <c r="B904" s="186"/>
      <c r="D904" s="179" t="s">
        <v>245</v>
      </c>
      <c r="E904" s="187" t="s">
        <v>1</v>
      </c>
      <c r="F904" s="188" t="s">
        <v>1268</v>
      </c>
      <c r="H904" s="189">
        <v>366.94</v>
      </c>
      <c r="I904" s="190"/>
      <c r="L904" s="186"/>
      <c r="M904" s="191"/>
      <c r="N904" s="192"/>
      <c r="O904" s="192"/>
      <c r="P904" s="192"/>
      <c r="Q904" s="192"/>
      <c r="R904" s="192"/>
      <c r="S904" s="192"/>
      <c r="T904" s="193"/>
      <c r="AT904" s="187" t="s">
        <v>245</v>
      </c>
      <c r="AU904" s="187" t="s">
        <v>86</v>
      </c>
      <c r="AV904" s="14" t="s">
        <v>86</v>
      </c>
      <c r="AW904" s="14" t="s">
        <v>31</v>
      </c>
      <c r="AX904" s="14" t="s">
        <v>33</v>
      </c>
      <c r="AY904" s="187" t="s">
        <v>157</v>
      </c>
    </row>
    <row r="905" spans="1:47" s="2" customFormat="1" ht="12">
      <c r="A905" s="33"/>
      <c r="B905" s="34"/>
      <c r="C905" s="33"/>
      <c r="D905" s="179" t="s">
        <v>782</v>
      </c>
      <c r="E905" s="33"/>
      <c r="F905" s="220" t="s">
        <v>873</v>
      </c>
      <c r="G905" s="33"/>
      <c r="H905" s="33"/>
      <c r="I905" s="33"/>
      <c r="J905" s="33"/>
      <c r="K905" s="33"/>
      <c r="L905" s="34"/>
      <c r="M905" s="202"/>
      <c r="N905" s="203"/>
      <c r="O905" s="59"/>
      <c r="P905" s="59"/>
      <c r="Q905" s="59"/>
      <c r="R905" s="59"/>
      <c r="S905" s="59"/>
      <c r="T905" s="60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U905" s="18" t="s">
        <v>86</v>
      </c>
    </row>
    <row r="906" spans="1:47" s="2" customFormat="1" ht="12">
      <c r="A906" s="33"/>
      <c r="B906" s="34"/>
      <c r="C906" s="33"/>
      <c r="D906" s="179" t="s">
        <v>782</v>
      </c>
      <c r="E906" s="33"/>
      <c r="F906" s="221" t="s">
        <v>829</v>
      </c>
      <c r="G906" s="33"/>
      <c r="H906" s="222">
        <v>0</v>
      </c>
      <c r="I906" s="33"/>
      <c r="J906" s="33"/>
      <c r="K906" s="33"/>
      <c r="L906" s="34"/>
      <c r="M906" s="202"/>
      <c r="N906" s="203"/>
      <c r="O906" s="59"/>
      <c r="P906" s="59"/>
      <c r="Q906" s="59"/>
      <c r="R906" s="59"/>
      <c r="S906" s="59"/>
      <c r="T906" s="60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U906" s="18" t="s">
        <v>86</v>
      </c>
    </row>
    <row r="907" spans="1:47" s="2" customFormat="1" ht="12">
      <c r="A907" s="33"/>
      <c r="B907" s="34"/>
      <c r="C907" s="33"/>
      <c r="D907" s="179" t="s">
        <v>782</v>
      </c>
      <c r="E907" s="33"/>
      <c r="F907" s="221" t="s">
        <v>830</v>
      </c>
      <c r="G907" s="33"/>
      <c r="H907" s="222">
        <v>0</v>
      </c>
      <c r="I907" s="33"/>
      <c r="J907" s="33"/>
      <c r="K907" s="33"/>
      <c r="L907" s="34"/>
      <c r="M907" s="202"/>
      <c r="N907" s="203"/>
      <c r="O907" s="59"/>
      <c r="P907" s="59"/>
      <c r="Q907" s="59"/>
      <c r="R907" s="59"/>
      <c r="S907" s="59"/>
      <c r="T907" s="60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U907" s="18" t="s">
        <v>86</v>
      </c>
    </row>
    <row r="908" spans="1:47" s="2" customFormat="1" ht="12">
      <c r="A908" s="33"/>
      <c r="B908" s="34"/>
      <c r="C908" s="33"/>
      <c r="D908" s="179" t="s">
        <v>782</v>
      </c>
      <c r="E908" s="33"/>
      <c r="F908" s="221" t="s">
        <v>749</v>
      </c>
      <c r="G908" s="33"/>
      <c r="H908" s="222">
        <v>0</v>
      </c>
      <c r="I908" s="33"/>
      <c r="J908" s="33"/>
      <c r="K908" s="33"/>
      <c r="L908" s="34"/>
      <c r="M908" s="202"/>
      <c r="N908" s="203"/>
      <c r="O908" s="59"/>
      <c r="P908" s="59"/>
      <c r="Q908" s="59"/>
      <c r="R908" s="59"/>
      <c r="S908" s="59"/>
      <c r="T908" s="60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U908" s="18" t="s">
        <v>86</v>
      </c>
    </row>
    <row r="909" spans="1:47" s="2" customFormat="1" ht="12">
      <c r="A909" s="33"/>
      <c r="B909" s="34"/>
      <c r="C909" s="33"/>
      <c r="D909" s="179" t="s">
        <v>782</v>
      </c>
      <c r="E909" s="33"/>
      <c r="F909" s="221" t="s">
        <v>831</v>
      </c>
      <c r="G909" s="33"/>
      <c r="H909" s="222">
        <v>295.68</v>
      </c>
      <c r="I909" s="33"/>
      <c r="J909" s="33"/>
      <c r="K909" s="33"/>
      <c r="L909" s="34"/>
      <c r="M909" s="202"/>
      <c r="N909" s="203"/>
      <c r="O909" s="59"/>
      <c r="P909" s="59"/>
      <c r="Q909" s="59"/>
      <c r="R909" s="59"/>
      <c r="S909" s="59"/>
      <c r="T909" s="60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U909" s="18" t="s">
        <v>86</v>
      </c>
    </row>
    <row r="910" spans="1:47" s="2" customFormat="1" ht="12">
      <c r="A910" s="33"/>
      <c r="B910" s="34"/>
      <c r="C910" s="33"/>
      <c r="D910" s="179" t="s">
        <v>782</v>
      </c>
      <c r="E910" s="33"/>
      <c r="F910" s="221" t="s">
        <v>840</v>
      </c>
      <c r="G910" s="33"/>
      <c r="H910" s="222">
        <v>71.26</v>
      </c>
      <c r="I910" s="33"/>
      <c r="J910" s="33"/>
      <c r="K910" s="33"/>
      <c r="L910" s="34"/>
      <c r="M910" s="202"/>
      <c r="N910" s="203"/>
      <c r="O910" s="59"/>
      <c r="P910" s="59"/>
      <c r="Q910" s="59"/>
      <c r="R910" s="59"/>
      <c r="S910" s="59"/>
      <c r="T910" s="60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U910" s="18" t="s">
        <v>86</v>
      </c>
    </row>
    <row r="911" spans="1:47" s="2" customFormat="1" ht="12">
      <c r="A911" s="33"/>
      <c r="B911" s="34"/>
      <c r="C911" s="33"/>
      <c r="D911" s="179" t="s">
        <v>782</v>
      </c>
      <c r="E911" s="33"/>
      <c r="F911" s="221" t="s">
        <v>776</v>
      </c>
      <c r="G911" s="33"/>
      <c r="H911" s="222">
        <v>366.94</v>
      </c>
      <c r="I911" s="33"/>
      <c r="J911" s="33"/>
      <c r="K911" s="33"/>
      <c r="L911" s="34"/>
      <c r="M911" s="202"/>
      <c r="N911" s="203"/>
      <c r="O911" s="59"/>
      <c r="P911" s="59"/>
      <c r="Q911" s="59"/>
      <c r="R911" s="59"/>
      <c r="S911" s="59"/>
      <c r="T911" s="60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U911" s="18" t="s">
        <v>86</v>
      </c>
    </row>
    <row r="912" spans="1:65" s="2" customFormat="1" ht="16.5" customHeight="1">
      <c r="A912" s="33"/>
      <c r="B912" s="149"/>
      <c r="C912" s="150" t="s">
        <v>1269</v>
      </c>
      <c r="D912" s="150" t="s">
        <v>160</v>
      </c>
      <c r="E912" s="151" t="s">
        <v>1270</v>
      </c>
      <c r="F912" s="152" t="s">
        <v>1271</v>
      </c>
      <c r="G912" s="153" t="s">
        <v>284</v>
      </c>
      <c r="H912" s="154">
        <v>366.94</v>
      </c>
      <c r="I912" s="155"/>
      <c r="J912" s="156">
        <f>ROUND(I912*H912,2)</f>
        <v>0</v>
      </c>
      <c r="K912" s="152" t="s">
        <v>636</v>
      </c>
      <c r="L912" s="34"/>
      <c r="M912" s="157" t="s">
        <v>1</v>
      </c>
      <c r="N912" s="158" t="s">
        <v>43</v>
      </c>
      <c r="O912" s="59"/>
      <c r="P912" s="159">
        <f>O912*H912</f>
        <v>0</v>
      </c>
      <c r="Q912" s="159">
        <v>0</v>
      </c>
      <c r="R912" s="159">
        <f>Q912*H912</f>
        <v>0</v>
      </c>
      <c r="S912" s="159">
        <v>0</v>
      </c>
      <c r="T912" s="160">
        <f>S912*H912</f>
        <v>0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R912" s="161" t="s">
        <v>164</v>
      </c>
      <c r="AT912" s="161" t="s">
        <v>160</v>
      </c>
      <c r="AU912" s="161" t="s">
        <v>86</v>
      </c>
      <c r="AY912" s="18" t="s">
        <v>157</v>
      </c>
      <c r="BE912" s="162">
        <f>IF(N912="základní",J912,0)</f>
        <v>0</v>
      </c>
      <c r="BF912" s="162">
        <f>IF(N912="snížená",J912,0)</f>
        <v>0</v>
      </c>
      <c r="BG912" s="162">
        <f>IF(N912="zákl. přenesená",J912,0)</f>
        <v>0</v>
      </c>
      <c r="BH912" s="162">
        <f>IF(N912="sníž. přenesená",J912,0)</f>
        <v>0</v>
      </c>
      <c r="BI912" s="162">
        <f>IF(N912="nulová",J912,0)</f>
        <v>0</v>
      </c>
      <c r="BJ912" s="18" t="s">
        <v>33</v>
      </c>
      <c r="BK912" s="162">
        <f>ROUND(I912*H912,2)</f>
        <v>0</v>
      </c>
      <c r="BL912" s="18" t="s">
        <v>164</v>
      </c>
      <c r="BM912" s="161" t="s">
        <v>1272</v>
      </c>
    </row>
    <row r="913" spans="1:47" s="2" customFormat="1" ht="12">
      <c r="A913" s="33"/>
      <c r="B913" s="34"/>
      <c r="C913" s="33"/>
      <c r="D913" s="199" t="s">
        <v>638</v>
      </c>
      <c r="E913" s="33"/>
      <c r="F913" s="200" t="s">
        <v>1273</v>
      </c>
      <c r="G913" s="33"/>
      <c r="H913" s="33"/>
      <c r="I913" s="201"/>
      <c r="J913" s="33"/>
      <c r="K913" s="33"/>
      <c r="L913" s="34"/>
      <c r="M913" s="202"/>
      <c r="N913" s="203"/>
      <c r="O913" s="59"/>
      <c r="P913" s="59"/>
      <c r="Q913" s="59"/>
      <c r="R913" s="59"/>
      <c r="S913" s="59"/>
      <c r="T913" s="60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T913" s="18" t="s">
        <v>638</v>
      </c>
      <c r="AU913" s="18" t="s">
        <v>86</v>
      </c>
    </row>
    <row r="914" spans="2:51" s="14" customFormat="1" ht="12">
      <c r="B914" s="186"/>
      <c r="D914" s="179" t="s">
        <v>245</v>
      </c>
      <c r="E914" s="187" t="s">
        <v>1</v>
      </c>
      <c r="F914" s="188" t="s">
        <v>540</v>
      </c>
      <c r="H914" s="189">
        <v>366.94</v>
      </c>
      <c r="I914" s="190"/>
      <c r="L914" s="186"/>
      <c r="M914" s="191"/>
      <c r="N914" s="192"/>
      <c r="O914" s="192"/>
      <c r="P914" s="192"/>
      <c r="Q914" s="192"/>
      <c r="R914" s="192"/>
      <c r="S914" s="192"/>
      <c r="T914" s="193"/>
      <c r="AT914" s="187" t="s">
        <v>245</v>
      </c>
      <c r="AU914" s="187" t="s">
        <v>86</v>
      </c>
      <c r="AV914" s="14" t="s">
        <v>86</v>
      </c>
      <c r="AW914" s="14" t="s">
        <v>31</v>
      </c>
      <c r="AX914" s="14" t="s">
        <v>33</v>
      </c>
      <c r="AY914" s="187" t="s">
        <v>157</v>
      </c>
    </row>
    <row r="915" spans="1:47" s="2" customFormat="1" ht="12">
      <c r="A915" s="33"/>
      <c r="B915" s="34"/>
      <c r="C915" s="33"/>
      <c r="D915" s="179" t="s">
        <v>782</v>
      </c>
      <c r="E915" s="33"/>
      <c r="F915" s="220" t="s">
        <v>873</v>
      </c>
      <c r="G915" s="33"/>
      <c r="H915" s="33"/>
      <c r="I915" s="33"/>
      <c r="J915" s="33"/>
      <c r="K915" s="33"/>
      <c r="L915" s="34"/>
      <c r="M915" s="202"/>
      <c r="N915" s="203"/>
      <c r="O915" s="59"/>
      <c r="P915" s="59"/>
      <c r="Q915" s="59"/>
      <c r="R915" s="59"/>
      <c r="S915" s="59"/>
      <c r="T915" s="60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U915" s="18" t="s">
        <v>86</v>
      </c>
    </row>
    <row r="916" spans="1:47" s="2" customFormat="1" ht="12">
      <c r="A916" s="33"/>
      <c r="B916" s="34"/>
      <c r="C916" s="33"/>
      <c r="D916" s="179" t="s">
        <v>782</v>
      </c>
      <c r="E916" s="33"/>
      <c r="F916" s="221" t="s">
        <v>829</v>
      </c>
      <c r="G916" s="33"/>
      <c r="H916" s="222">
        <v>0</v>
      </c>
      <c r="I916" s="33"/>
      <c r="J916" s="33"/>
      <c r="K916" s="33"/>
      <c r="L916" s="34"/>
      <c r="M916" s="202"/>
      <c r="N916" s="203"/>
      <c r="O916" s="59"/>
      <c r="P916" s="59"/>
      <c r="Q916" s="59"/>
      <c r="R916" s="59"/>
      <c r="S916" s="59"/>
      <c r="T916" s="60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U916" s="18" t="s">
        <v>86</v>
      </c>
    </row>
    <row r="917" spans="1:47" s="2" customFormat="1" ht="12">
      <c r="A917" s="33"/>
      <c r="B917" s="34"/>
      <c r="C917" s="33"/>
      <c r="D917" s="179" t="s">
        <v>782</v>
      </c>
      <c r="E917" s="33"/>
      <c r="F917" s="221" t="s">
        <v>830</v>
      </c>
      <c r="G917" s="33"/>
      <c r="H917" s="222">
        <v>0</v>
      </c>
      <c r="I917" s="33"/>
      <c r="J917" s="33"/>
      <c r="K917" s="33"/>
      <c r="L917" s="34"/>
      <c r="M917" s="202"/>
      <c r="N917" s="203"/>
      <c r="O917" s="59"/>
      <c r="P917" s="59"/>
      <c r="Q917" s="59"/>
      <c r="R917" s="59"/>
      <c r="S917" s="59"/>
      <c r="T917" s="60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U917" s="18" t="s">
        <v>86</v>
      </c>
    </row>
    <row r="918" spans="1:47" s="2" customFormat="1" ht="12">
      <c r="A918" s="33"/>
      <c r="B918" s="34"/>
      <c r="C918" s="33"/>
      <c r="D918" s="179" t="s">
        <v>782</v>
      </c>
      <c r="E918" s="33"/>
      <c r="F918" s="221" t="s">
        <v>749</v>
      </c>
      <c r="G918" s="33"/>
      <c r="H918" s="222">
        <v>0</v>
      </c>
      <c r="I918" s="33"/>
      <c r="J918" s="33"/>
      <c r="K918" s="33"/>
      <c r="L918" s="34"/>
      <c r="M918" s="202"/>
      <c r="N918" s="203"/>
      <c r="O918" s="59"/>
      <c r="P918" s="59"/>
      <c r="Q918" s="59"/>
      <c r="R918" s="59"/>
      <c r="S918" s="59"/>
      <c r="T918" s="60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U918" s="18" t="s">
        <v>86</v>
      </c>
    </row>
    <row r="919" spans="1:47" s="2" customFormat="1" ht="12">
      <c r="A919" s="33"/>
      <c r="B919" s="34"/>
      <c r="C919" s="33"/>
      <c r="D919" s="179" t="s">
        <v>782</v>
      </c>
      <c r="E919" s="33"/>
      <c r="F919" s="221" t="s">
        <v>831</v>
      </c>
      <c r="G919" s="33"/>
      <c r="H919" s="222">
        <v>295.68</v>
      </c>
      <c r="I919" s="33"/>
      <c r="J919" s="33"/>
      <c r="K919" s="33"/>
      <c r="L919" s="34"/>
      <c r="M919" s="202"/>
      <c r="N919" s="203"/>
      <c r="O919" s="59"/>
      <c r="P919" s="59"/>
      <c r="Q919" s="59"/>
      <c r="R919" s="59"/>
      <c r="S919" s="59"/>
      <c r="T919" s="60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U919" s="18" t="s">
        <v>86</v>
      </c>
    </row>
    <row r="920" spans="1:47" s="2" customFormat="1" ht="12">
      <c r="A920" s="33"/>
      <c r="B920" s="34"/>
      <c r="C920" s="33"/>
      <c r="D920" s="179" t="s">
        <v>782</v>
      </c>
      <c r="E920" s="33"/>
      <c r="F920" s="221" t="s">
        <v>840</v>
      </c>
      <c r="G920" s="33"/>
      <c r="H920" s="222">
        <v>71.26</v>
      </c>
      <c r="I920" s="33"/>
      <c r="J920" s="33"/>
      <c r="K920" s="33"/>
      <c r="L920" s="34"/>
      <c r="M920" s="202"/>
      <c r="N920" s="203"/>
      <c r="O920" s="59"/>
      <c r="P920" s="59"/>
      <c r="Q920" s="59"/>
      <c r="R920" s="59"/>
      <c r="S920" s="59"/>
      <c r="T920" s="60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U920" s="18" t="s">
        <v>86</v>
      </c>
    </row>
    <row r="921" spans="1:47" s="2" customFormat="1" ht="12">
      <c r="A921" s="33"/>
      <c r="B921" s="34"/>
      <c r="C921" s="33"/>
      <c r="D921" s="179" t="s">
        <v>782</v>
      </c>
      <c r="E921" s="33"/>
      <c r="F921" s="221" t="s">
        <v>776</v>
      </c>
      <c r="G921" s="33"/>
      <c r="H921" s="222">
        <v>366.94</v>
      </c>
      <c r="I921" s="33"/>
      <c r="J921" s="33"/>
      <c r="K921" s="33"/>
      <c r="L921" s="34"/>
      <c r="M921" s="202"/>
      <c r="N921" s="203"/>
      <c r="O921" s="59"/>
      <c r="P921" s="59"/>
      <c r="Q921" s="59"/>
      <c r="R921" s="59"/>
      <c r="S921" s="59"/>
      <c r="T921" s="60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U921" s="18" t="s">
        <v>86</v>
      </c>
    </row>
    <row r="922" spans="1:65" s="2" customFormat="1" ht="16.5" customHeight="1">
      <c r="A922" s="33"/>
      <c r="B922" s="149"/>
      <c r="C922" s="150" t="s">
        <v>1274</v>
      </c>
      <c r="D922" s="150" t="s">
        <v>160</v>
      </c>
      <c r="E922" s="151" t="s">
        <v>1275</v>
      </c>
      <c r="F922" s="152" t="s">
        <v>1276</v>
      </c>
      <c r="G922" s="153" t="s">
        <v>284</v>
      </c>
      <c r="H922" s="154">
        <v>366.94</v>
      </c>
      <c r="I922" s="155"/>
      <c r="J922" s="156">
        <f>ROUND(I922*H922,2)</f>
        <v>0</v>
      </c>
      <c r="K922" s="152" t="s">
        <v>636</v>
      </c>
      <c r="L922" s="34"/>
      <c r="M922" s="157" t="s">
        <v>1</v>
      </c>
      <c r="N922" s="158" t="s">
        <v>43</v>
      </c>
      <c r="O922" s="59"/>
      <c r="P922" s="159">
        <f>O922*H922</f>
        <v>0</v>
      </c>
      <c r="Q922" s="159">
        <v>0</v>
      </c>
      <c r="R922" s="159">
        <f>Q922*H922</f>
        <v>0</v>
      </c>
      <c r="S922" s="159">
        <v>0</v>
      </c>
      <c r="T922" s="160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161" t="s">
        <v>164</v>
      </c>
      <c r="AT922" s="161" t="s">
        <v>160</v>
      </c>
      <c r="AU922" s="161" t="s">
        <v>86</v>
      </c>
      <c r="AY922" s="18" t="s">
        <v>157</v>
      </c>
      <c r="BE922" s="162">
        <f>IF(N922="základní",J922,0)</f>
        <v>0</v>
      </c>
      <c r="BF922" s="162">
        <f>IF(N922="snížená",J922,0)</f>
        <v>0</v>
      </c>
      <c r="BG922" s="162">
        <f>IF(N922="zákl. přenesená",J922,0)</f>
        <v>0</v>
      </c>
      <c r="BH922" s="162">
        <f>IF(N922="sníž. přenesená",J922,0)</f>
        <v>0</v>
      </c>
      <c r="BI922" s="162">
        <f>IF(N922="nulová",J922,0)</f>
        <v>0</v>
      </c>
      <c r="BJ922" s="18" t="s">
        <v>33</v>
      </c>
      <c r="BK922" s="162">
        <f>ROUND(I922*H922,2)</f>
        <v>0</v>
      </c>
      <c r="BL922" s="18" t="s">
        <v>164</v>
      </c>
      <c r="BM922" s="161" t="s">
        <v>1277</v>
      </c>
    </row>
    <row r="923" spans="1:47" s="2" customFormat="1" ht="12">
      <c r="A923" s="33"/>
      <c r="B923" s="34"/>
      <c r="C923" s="33"/>
      <c r="D923" s="199" t="s">
        <v>638</v>
      </c>
      <c r="E923" s="33"/>
      <c r="F923" s="200" t="s">
        <v>1278</v>
      </c>
      <c r="G923" s="33"/>
      <c r="H923" s="33"/>
      <c r="I923" s="201"/>
      <c r="J923" s="33"/>
      <c r="K923" s="33"/>
      <c r="L923" s="34"/>
      <c r="M923" s="202"/>
      <c r="N923" s="203"/>
      <c r="O923" s="59"/>
      <c r="P923" s="59"/>
      <c r="Q923" s="59"/>
      <c r="R923" s="59"/>
      <c r="S923" s="59"/>
      <c r="T923" s="60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T923" s="18" t="s">
        <v>638</v>
      </c>
      <c r="AU923" s="18" t="s">
        <v>86</v>
      </c>
    </row>
    <row r="924" spans="2:51" s="14" customFormat="1" ht="12">
      <c r="B924" s="186"/>
      <c r="D924" s="179" t="s">
        <v>245</v>
      </c>
      <c r="E924" s="187" t="s">
        <v>1</v>
      </c>
      <c r="F924" s="188" t="s">
        <v>1279</v>
      </c>
      <c r="H924" s="189">
        <v>366.94</v>
      </c>
      <c r="I924" s="190"/>
      <c r="L924" s="186"/>
      <c r="M924" s="191"/>
      <c r="N924" s="192"/>
      <c r="O924" s="192"/>
      <c r="P924" s="192"/>
      <c r="Q924" s="192"/>
      <c r="R924" s="192"/>
      <c r="S924" s="192"/>
      <c r="T924" s="193"/>
      <c r="AT924" s="187" t="s">
        <v>245</v>
      </c>
      <c r="AU924" s="187" t="s">
        <v>86</v>
      </c>
      <c r="AV924" s="14" t="s">
        <v>86</v>
      </c>
      <c r="AW924" s="14" t="s">
        <v>31</v>
      </c>
      <c r="AX924" s="14" t="s">
        <v>33</v>
      </c>
      <c r="AY924" s="187" t="s">
        <v>157</v>
      </c>
    </row>
    <row r="925" spans="1:47" s="2" customFormat="1" ht="12">
      <c r="A925" s="33"/>
      <c r="B925" s="34"/>
      <c r="C925" s="33"/>
      <c r="D925" s="179" t="s">
        <v>782</v>
      </c>
      <c r="E925" s="33"/>
      <c r="F925" s="220" t="s">
        <v>873</v>
      </c>
      <c r="G925" s="33"/>
      <c r="H925" s="33"/>
      <c r="I925" s="33"/>
      <c r="J925" s="33"/>
      <c r="K925" s="33"/>
      <c r="L925" s="34"/>
      <c r="M925" s="202"/>
      <c r="N925" s="203"/>
      <c r="O925" s="59"/>
      <c r="P925" s="59"/>
      <c r="Q925" s="59"/>
      <c r="R925" s="59"/>
      <c r="S925" s="59"/>
      <c r="T925" s="60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U925" s="18" t="s">
        <v>86</v>
      </c>
    </row>
    <row r="926" spans="1:47" s="2" customFormat="1" ht="12">
      <c r="A926" s="33"/>
      <c r="B926" s="34"/>
      <c r="C926" s="33"/>
      <c r="D926" s="179" t="s">
        <v>782</v>
      </c>
      <c r="E926" s="33"/>
      <c r="F926" s="221" t="s">
        <v>829</v>
      </c>
      <c r="G926" s="33"/>
      <c r="H926" s="222">
        <v>0</v>
      </c>
      <c r="I926" s="33"/>
      <c r="J926" s="33"/>
      <c r="K926" s="33"/>
      <c r="L926" s="34"/>
      <c r="M926" s="202"/>
      <c r="N926" s="203"/>
      <c r="O926" s="59"/>
      <c r="P926" s="59"/>
      <c r="Q926" s="59"/>
      <c r="R926" s="59"/>
      <c r="S926" s="59"/>
      <c r="T926" s="60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U926" s="18" t="s">
        <v>86</v>
      </c>
    </row>
    <row r="927" spans="1:47" s="2" customFormat="1" ht="12">
      <c r="A927" s="33"/>
      <c r="B927" s="34"/>
      <c r="C927" s="33"/>
      <c r="D927" s="179" t="s">
        <v>782</v>
      </c>
      <c r="E927" s="33"/>
      <c r="F927" s="221" t="s">
        <v>830</v>
      </c>
      <c r="G927" s="33"/>
      <c r="H927" s="222">
        <v>0</v>
      </c>
      <c r="I927" s="33"/>
      <c r="J927" s="33"/>
      <c r="K927" s="33"/>
      <c r="L927" s="34"/>
      <c r="M927" s="202"/>
      <c r="N927" s="203"/>
      <c r="O927" s="59"/>
      <c r="P927" s="59"/>
      <c r="Q927" s="59"/>
      <c r="R927" s="59"/>
      <c r="S927" s="59"/>
      <c r="T927" s="60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U927" s="18" t="s">
        <v>86</v>
      </c>
    </row>
    <row r="928" spans="1:47" s="2" customFormat="1" ht="12">
      <c r="A928" s="33"/>
      <c r="B928" s="34"/>
      <c r="C928" s="33"/>
      <c r="D928" s="179" t="s">
        <v>782</v>
      </c>
      <c r="E928" s="33"/>
      <c r="F928" s="221" t="s">
        <v>749</v>
      </c>
      <c r="G928" s="33"/>
      <c r="H928" s="222">
        <v>0</v>
      </c>
      <c r="I928" s="33"/>
      <c r="J928" s="33"/>
      <c r="K928" s="33"/>
      <c r="L928" s="34"/>
      <c r="M928" s="202"/>
      <c r="N928" s="203"/>
      <c r="O928" s="59"/>
      <c r="P928" s="59"/>
      <c r="Q928" s="59"/>
      <c r="R928" s="59"/>
      <c r="S928" s="59"/>
      <c r="T928" s="60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U928" s="18" t="s">
        <v>86</v>
      </c>
    </row>
    <row r="929" spans="1:47" s="2" customFormat="1" ht="12">
      <c r="A929" s="33"/>
      <c r="B929" s="34"/>
      <c r="C929" s="33"/>
      <c r="D929" s="179" t="s">
        <v>782</v>
      </c>
      <c r="E929" s="33"/>
      <c r="F929" s="221" t="s">
        <v>831</v>
      </c>
      <c r="G929" s="33"/>
      <c r="H929" s="222">
        <v>295.68</v>
      </c>
      <c r="I929" s="33"/>
      <c r="J929" s="33"/>
      <c r="K929" s="33"/>
      <c r="L929" s="34"/>
      <c r="M929" s="202"/>
      <c r="N929" s="203"/>
      <c r="O929" s="59"/>
      <c r="P929" s="59"/>
      <c r="Q929" s="59"/>
      <c r="R929" s="59"/>
      <c r="S929" s="59"/>
      <c r="T929" s="60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U929" s="18" t="s">
        <v>86</v>
      </c>
    </row>
    <row r="930" spans="1:47" s="2" customFormat="1" ht="12">
      <c r="A930" s="33"/>
      <c r="B930" s="34"/>
      <c r="C930" s="33"/>
      <c r="D930" s="179" t="s">
        <v>782</v>
      </c>
      <c r="E930" s="33"/>
      <c r="F930" s="221" t="s">
        <v>840</v>
      </c>
      <c r="G930" s="33"/>
      <c r="H930" s="222">
        <v>71.26</v>
      </c>
      <c r="I930" s="33"/>
      <c r="J930" s="33"/>
      <c r="K930" s="33"/>
      <c r="L930" s="34"/>
      <c r="M930" s="202"/>
      <c r="N930" s="203"/>
      <c r="O930" s="59"/>
      <c r="P930" s="59"/>
      <c r="Q930" s="59"/>
      <c r="R930" s="59"/>
      <c r="S930" s="59"/>
      <c r="T930" s="60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U930" s="18" t="s">
        <v>86</v>
      </c>
    </row>
    <row r="931" spans="1:47" s="2" customFormat="1" ht="12">
      <c r="A931" s="33"/>
      <c r="B931" s="34"/>
      <c r="C931" s="33"/>
      <c r="D931" s="179" t="s">
        <v>782</v>
      </c>
      <c r="E931" s="33"/>
      <c r="F931" s="221" t="s">
        <v>776</v>
      </c>
      <c r="G931" s="33"/>
      <c r="H931" s="222">
        <v>366.94</v>
      </c>
      <c r="I931" s="33"/>
      <c r="J931" s="33"/>
      <c r="K931" s="33"/>
      <c r="L931" s="34"/>
      <c r="M931" s="202"/>
      <c r="N931" s="203"/>
      <c r="O931" s="59"/>
      <c r="P931" s="59"/>
      <c r="Q931" s="59"/>
      <c r="R931" s="59"/>
      <c r="S931" s="59"/>
      <c r="T931" s="60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U931" s="18" t="s">
        <v>86</v>
      </c>
    </row>
    <row r="932" spans="1:65" s="2" customFormat="1" ht="16.5" customHeight="1">
      <c r="A932" s="33"/>
      <c r="B932" s="149"/>
      <c r="C932" s="150" t="s">
        <v>1280</v>
      </c>
      <c r="D932" s="150" t="s">
        <v>160</v>
      </c>
      <c r="E932" s="151" t="s">
        <v>1281</v>
      </c>
      <c r="F932" s="152" t="s">
        <v>1282</v>
      </c>
      <c r="G932" s="153" t="s">
        <v>284</v>
      </c>
      <c r="H932" s="154">
        <v>366.94</v>
      </c>
      <c r="I932" s="155"/>
      <c r="J932" s="156">
        <f>ROUND(I932*H932,2)</f>
        <v>0</v>
      </c>
      <c r="K932" s="152" t="s">
        <v>636</v>
      </c>
      <c r="L932" s="34"/>
      <c r="M932" s="157" t="s">
        <v>1</v>
      </c>
      <c r="N932" s="158" t="s">
        <v>43</v>
      </c>
      <c r="O932" s="59"/>
      <c r="P932" s="159">
        <f>O932*H932</f>
        <v>0</v>
      </c>
      <c r="Q932" s="159">
        <v>0</v>
      </c>
      <c r="R932" s="159">
        <f>Q932*H932</f>
        <v>0</v>
      </c>
      <c r="S932" s="159">
        <v>0</v>
      </c>
      <c r="T932" s="160">
        <f>S932*H932</f>
        <v>0</v>
      </c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R932" s="161" t="s">
        <v>164</v>
      </c>
      <c r="AT932" s="161" t="s">
        <v>160</v>
      </c>
      <c r="AU932" s="161" t="s">
        <v>86</v>
      </c>
      <c r="AY932" s="18" t="s">
        <v>157</v>
      </c>
      <c r="BE932" s="162">
        <f>IF(N932="základní",J932,0)</f>
        <v>0</v>
      </c>
      <c r="BF932" s="162">
        <f>IF(N932="snížená",J932,0)</f>
        <v>0</v>
      </c>
      <c r="BG932" s="162">
        <f>IF(N932="zákl. přenesená",J932,0)</f>
        <v>0</v>
      </c>
      <c r="BH932" s="162">
        <f>IF(N932="sníž. přenesená",J932,0)</f>
        <v>0</v>
      </c>
      <c r="BI932" s="162">
        <f>IF(N932="nulová",J932,0)</f>
        <v>0</v>
      </c>
      <c r="BJ932" s="18" t="s">
        <v>33</v>
      </c>
      <c r="BK932" s="162">
        <f>ROUND(I932*H932,2)</f>
        <v>0</v>
      </c>
      <c r="BL932" s="18" t="s">
        <v>164</v>
      </c>
      <c r="BM932" s="161" t="s">
        <v>1283</v>
      </c>
    </row>
    <row r="933" spans="1:47" s="2" customFormat="1" ht="12">
      <c r="A933" s="33"/>
      <c r="B933" s="34"/>
      <c r="C933" s="33"/>
      <c r="D933" s="199" t="s">
        <v>638</v>
      </c>
      <c r="E933" s="33"/>
      <c r="F933" s="200" t="s">
        <v>1284</v>
      </c>
      <c r="G933" s="33"/>
      <c r="H933" s="33"/>
      <c r="I933" s="201"/>
      <c r="J933" s="33"/>
      <c r="K933" s="33"/>
      <c r="L933" s="34"/>
      <c r="M933" s="202"/>
      <c r="N933" s="203"/>
      <c r="O933" s="59"/>
      <c r="P933" s="59"/>
      <c r="Q933" s="59"/>
      <c r="R933" s="59"/>
      <c r="S933" s="59"/>
      <c r="T933" s="60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T933" s="18" t="s">
        <v>638</v>
      </c>
      <c r="AU933" s="18" t="s">
        <v>86</v>
      </c>
    </row>
    <row r="934" spans="2:51" s="14" customFormat="1" ht="12">
      <c r="B934" s="186"/>
      <c r="D934" s="179" t="s">
        <v>245</v>
      </c>
      <c r="E934" s="187" t="s">
        <v>1</v>
      </c>
      <c r="F934" s="188" t="s">
        <v>1285</v>
      </c>
      <c r="H934" s="189">
        <v>366.94</v>
      </c>
      <c r="I934" s="190"/>
      <c r="L934" s="186"/>
      <c r="M934" s="191"/>
      <c r="N934" s="192"/>
      <c r="O934" s="192"/>
      <c r="P934" s="192"/>
      <c r="Q934" s="192"/>
      <c r="R934" s="192"/>
      <c r="S934" s="192"/>
      <c r="T934" s="193"/>
      <c r="AT934" s="187" t="s">
        <v>245</v>
      </c>
      <c r="AU934" s="187" t="s">
        <v>86</v>
      </c>
      <c r="AV934" s="14" t="s">
        <v>86</v>
      </c>
      <c r="AW934" s="14" t="s">
        <v>31</v>
      </c>
      <c r="AX934" s="14" t="s">
        <v>33</v>
      </c>
      <c r="AY934" s="187" t="s">
        <v>157</v>
      </c>
    </row>
    <row r="935" spans="1:47" s="2" customFormat="1" ht="12">
      <c r="A935" s="33"/>
      <c r="B935" s="34"/>
      <c r="C935" s="33"/>
      <c r="D935" s="179" t="s">
        <v>782</v>
      </c>
      <c r="E935" s="33"/>
      <c r="F935" s="220" t="s">
        <v>873</v>
      </c>
      <c r="G935" s="33"/>
      <c r="H935" s="33"/>
      <c r="I935" s="33"/>
      <c r="J935" s="33"/>
      <c r="K935" s="33"/>
      <c r="L935" s="34"/>
      <c r="M935" s="202"/>
      <c r="N935" s="203"/>
      <c r="O935" s="59"/>
      <c r="P935" s="59"/>
      <c r="Q935" s="59"/>
      <c r="R935" s="59"/>
      <c r="S935" s="59"/>
      <c r="T935" s="60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U935" s="18" t="s">
        <v>86</v>
      </c>
    </row>
    <row r="936" spans="1:47" s="2" customFormat="1" ht="12">
      <c r="A936" s="33"/>
      <c r="B936" s="34"/>
      <c r="C936" s="33"/>
      <c r="D936" s="179" t="s">
        <v>782</v>
      </c>
      <c r="E936" s="33"/>
      <c r="F936" s="221" t="s">
        <v>829</v>
      </c>
      <c r="G936" s="33"/>
      <c r="H936" s="222">
        <v>0</v>
      </c>
      <c r="I936" s="33"/>
      <c r="J936" s="33"/>
      <c r="K936" s="33"/>
      <c r="L936" s="34"/>
      <c r="M936" s="202"/>
      <c r="N936" s="203"/>
      <c r="O936" s="59"/>
      <c r="P936" s="59"/>
      <c r="Q936" s="59"/>
      <c r="R936" s="59"/>
      <c r="S936" s="59"/>
      <c r="T936" s="60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U936" s="18" t="s">
        <v>86</v>
      </c>
    </row>
    <row r="937" spans="1:47" s="2" customFormat="1" ht="12">
      <c r="A937" s="33"/>
      <c r="B937" s="34"/>
      <c r="C937" s="33"/>
      <c r="D937" s="179" t="s">
        <v>782</v>
      </c>
      <c r="E937" s="33"/>
      <c r="F937" s="221" t="s">
        <v>830</v>
      </c>
      <c r="G937" s="33"/>
      <c r="H937" s="222">
        <v>0</v>
      </c>
      <c r="I937" s="33"/>
      <c r="J937" s="33"/>
      <c r="K937" s="33"/>
      <c r="L937" s="34"/>
      <c r="M937" s="202"/>
      <c r="N937" s="203"/>
      <c r="O937" s="59"/>
      <c r="P937" s="59"/>
      <c r="Q937" s="59"/>
      <c r="R937" s="59"/>
      <c r="S937" s="59"/>
      <c r="T937" s="60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U937" s="18" t="s">
        <v>86</v>
      </c>
    </row>
    <row r="938" spans="1:47" s="2" customFormat="1" ht="12">
      <c r="A938" s="33"/>
      <c r="B938" s="34"/>
      <c r="C938" s="33"/>
      <c r="D938" s="179" t="s">
        <v>782</v>
      </c>
      <c r="E938" s="33"/>
      <c r="F938" s="221" t="s">
        <v>749</v>
      </c>
      <c r="G938" s="33"/>
      <c r="H938" s="222">
        <v>0</v>
      </c>
      <c r="I938" s="33"/>
      <c r="J938" s="33"/>
      <c r="K938" s="33"/>
      <c r="L938" s="34"/>
      <c r="M938" s="202"/>
      <c r="N938" s="203"/>
      <c r="O938" s="59"/>
      <c r="P938" s="59"/>
      <c r="Q938" s="59"/>
      <c r="R938" s="59"/>
      <c r="S938" s="59"/>
      <c r="T938" s="60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U938" s="18" t="s">
        <v>86</v>
      </c>
    </row>
    <row r="939" spans="1:47" s="2" customFormat="1" ht="12">
      <c r="A939" s="33"/>
      <c r="B939" s="34"/>
      <c r="C939" s="33"/>
      <c r="D939" s="179" t="s">
        <v>782</v>
      </c>
      <c r="E939" s="33"/>
      <c r="F939" s="221" t="s">
        <v>831</v>
      </c>
      <c r="G939" s="33"/>
      <c r="H939" s="222">
        <v>295.68</v>
      </c>
      <c r="I939" s="33"/>
      <c r="J939" s="33"/>
      <c r="K939" s="33"/>
      <c r="L939" s="34"/>
      <c r="M939" s="202"/>
      <c r="N939" s="203"/>
      <c r="O939" s="59"/>
      <c r="P939" s="59"/>
      <c r="Q939" s="59"/>
      <c r="R939" s="59"/>
      <c r="S939" s="59"/>
      <c r="T939" s="60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U939" s="18" t="s">
        <v>86</v>
      </c>
    </row>
    <row r="940" spans="1:47" s="2" customFormat="1" ht="12">
      <c r="A940" s="33"/>
      <c r="B940" s="34"/>
      <c r="C940" s="33"/>
      <c r="D940" s="179" t="s">
        <v>782</v>
      </c>
      <c r="E940" s="33"/>
      <c r="F940" s="221" t="s">
        <v>840</v>
      </c>
      <c r="G940" s="33"/>
      <c r="H940" s="222">
        <v>71.26</v>
      </c>
      <c r="I940" s="33"/>
      <c r="J940" s="33"/>
      <c r="K940" s="33"/>
      <c r="L940" s="34"/>
      <c r="M940" s="202"/>
      <c r="N940" s="203"/>
      <c r="O940" s="59"/>
      <c r="P940" s="59"/>
      <c r="Q940" s="59"/>
      <c r="R940" s="59"/>
      <c r="S940" s="59"/>
      <c r="T940" s="60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U940" s="18" t="s">
        <v>86</v>
      </c>
    </row>
    <row r="941" spans="1:47" s="2" customFormat="1" ht="12">
      <c r="A941" s="33"/>
      <c r="B941" s="34"/>
      <c r="C941" s="33"/>
      <c r="D941" s="179" t="s">
        <v>782</v>
      </c>
      <c r="E941" s="33"/>
      <c r="F941" s="221" t="s">
        <v>776</v>
      </c>
      <c r="G941" s="33"/>
      <c r="H941" s="222">
        <v>366.94</v>
      </c>
      <c r="I941" s="33"/>
      <c r="J941" s="33"/>
      <c r="K941" s="33"/>
      <c r="L941" s="34"/>
      <c r="M941" s="202"/>
      <c r="N941" s="203"/>
      <c r="O941" s="59"/>
      <c r="P941" s="59"/>
      <c r="Q941" s="59"/>
      <c r="R941" s="59"/>
      <c r="S941" s="59"/>
      <c r="T941" s="60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U941" s="18" t="s">
        <v>86</v>
      </c>
    </row>
    <row r="942" spans="1:65" s="2" customFormat="1" ht="24.2" customHeight="1">
      <c r="A942" s="33"/>
      <c r="B942" s="149"/>
      <c r="C942" s="150" t="s">
        <v>1286</v>
      </c>
      <c r="D942" s="150" t="s">
        <v>160</v>
      </c>
      <c r="E942" s="151" t="s">
        <v>1287</v>
      </c>
      <c r="F942" s="152" t="s">
        <v>1288</v>
      </c>
      <c r="G942" s="153" t="s">
        <v>284</v>
      </c>
      <c r="H942" s="154">
        <v>16.26</v>
      </c>
      <c r="I942" s="155"/>
      <c r="J942" s="156">
        <f>ROUND(I942*H942,2)</f>
        <v>0</v>
      </c>
      <c r="K942" s="152" t="s">
        <v>1</v>
      </c>
      <c r="L942" s="34"/>
      <c r="M942" s="157" t="s">
        <v>1</v>
      </c>
      <c r="N942" s="158" t="s">
        <v>43</v>
      </c>
      <c r="O942" s="59"/>
      <c r="P942" s="159">
        <f>O942*H942</f>
        <v>0</v>
      </c>
      <c r="Q942" s="159">
        <v>0.08922</v>
      </c>
      <c r="R942" s="159">
        <f>Q942*H942</f>
        <v>1.4507172</v>
      </c>
      <c r="S942" s="159">
        <v>0</v>
      </c>
      <c r="T942" s="160">
        <f>S942*H942</f>
        <v>0</v>
      </c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R942" s="161" t="s">
        <v>164</v>
      </c>
      <c r="AT942" s="161" t="s">
        <v>160</v>
      </c>
      <c r="AU942" s="161" t="s">
        <v>86</v>
      </c>
      <c r="AY942" s="18" t="s">
        <v>157</v>
      </c>
      <c r="BE942" s="162">
        <f>IF(N942="základní",J942,0)</f>
        <v>0</v>
      </c>
      <c r="BF942" s="162">
        <f>IF(N942="snížená",J942,0)</f>
        <v>0</v>
      </c>
      <c r="BG942" s="162">
        <f>IF(N942="zákl. přenesená",J942,0)</f>
        <v>0</v>
      </c>
      <c r="BH942" s="162">
        <f>IF(N942="sníž. přenesená",J942,0)</f>
        <v>0</v>
      </c>
      <c r="BI942" s="162">
        <f>IF(N942="nulová",J942,0)</f>
        <v>0</v>
      </c>
      <c r="BJ942" s="18" t="s">
        <v>33</v>
      </c>
      <c r="BK942" s="162">
        <f>ROUND(I942*H942,2)</f>
        <v>0</v>
      </c>
      <c r="BL942" s="18" t="s">
        <v>164</v>
      </c>
      <c r="BM942" s="161" t="s">
        <v>1289</v>
      </c>
    </row>
    <row r="943" spans="2:51" s="14" customFormat="1" ht="12">
      <c r="B943" s="186"/>
      <c r="D943" s="179" t="s">
        <v>245</v>
      </c>
      <c r="E943" s="187" t="s">
        <v>1</v>
      </c>
      <c r="F943" s="188" t="s">
        <v>1290</v>
      </c>
      <c r="H943" s="189">
        <v>16.26</v>
      </c>
      <c r="I943" s="190"/>
      <c r="L943" s="186"/>
      <c r="M943" s="191"/>
      <c r="N943" s="192"/>
      <c r="O943" s="192"/>
      <c r="P943" s="192"/>
      <c r="Q943" s="192"/>
      <c r="R943" s="192"/>
      <c r="S943" s="192"/>
      <c r="T943" s="193"/>
      <c r="AT943" s="187" t="s">
        <v>245</v>
      </c>
      <c r="AU943" s="187" t="s">
        <v>86</v>
      </c>
      <c r="AV943" s="14" t="s">
        <v>86</v>
      </c>
      <c r="AW943" s="14" t="s">
        <v>31</v>
      </c>
      <c r="AX943" s="14" t="s">
        <v>33</v>
      </c>
      <c r="AY943" s="187" t="s">
        <v>157</v>
      </c>
    </row>
    <row r="944" spans="1:47" s="2" customFormat="1" ht="12">
      <c r="A944" s="33"/>
      <c r="B944" s="34"/>
      <c r="C944" s="33"/>
      <c r="D944" s="179" t="s">
        <v>782</v>
      </c>
      <c r="E944" s="33"/>
      <c r="F944" s="220" t="s">
        <v>845</v>
      </c>
      <c r="G944" s="33"/>
      <c r="H944" s="33"/>
      <c r="I944" s="33"/>
      <c r="J944" s="33"/>
      <c r="K944" s="33"/>
      <c r="L944" s="34"/>
      <c r="M944" s="202"/>
      <c r="N944" s="203"/>
      <c r="O944" s="59"/>
      <c r="P944" s="59"/>
      <c r="Q944" s="59"/>
      <c r="R944" s="59"/>
      <c r="S944" s="59"/>
      <c r="T944" s="60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U944" s="18" t="s">
        <v>86</v>
      </c>
    </row>
    <row r="945" spans="1:47" s="2" customFormat="1" ht="12">
      <c r="A945" s="33"/>
      <c r="B945" s="34"/>
      <c r="C945" s="33"/>
      <c r="D945" s="179" t="s">
        <v>782</v>
      </c>
      <c r="E945" s="33"/>
      <c r="F945" s="221" t="s">
        <v>846</v>
      </c>
      <c r="G945" s="33"/>
      <c r="H945" s="222">
        <v>0</v>
      </c>
      <c r="I945" s="33"/>
      <c r="J945" s="33"/>
      <c r="K945" s="33"/>
      <c r="L945" s="34"/>
      <c r="M945" s="202"/>
      <c r="N945" s="203"/>
      <c r="O945" s="59"/>
      <c r="P945" s="59"/>
      <c r="Q945" s="59"/>
      <c r="R945" s="59"/>
      <c r="S945" s="59"/>
      <c r="T945" s="60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U945" s="18" t="s">
        <v>86</v>
      </c>
    </row>
    <row r="946" spans="1:47" s="2" customFormat="1" ht="12">
      <c r="A946" s="33"/>
      <c r="B946" s="34"/>
      <c r="C946" s="33"/>
      <c r="D946" s="179" t="s">
        <v>782</v>
      </c>
      <c r="E946" s="33"/>
      <c r="F946" s="221" t="s">
        <v>749</v>
      </c>
      <c r="G946" s="33"/>
      <c r="H946" s="222">
        <v>0</v>
      </c>
      <c r="I946" s="33"/>
      <c r="J946" s="33"/>
      <c r="K946" s="33"/>
      <c r="L946" s="34"/>
      <c r="M946" s="202"/>
      <c r="N946" s="203"/>
      <c r="O946" s="59"/>
      <c r="P946" s="59"/>
      <c r="Q946" s="59"/>
      <c r="R946" s="59"/>
      <c r="S946" s="59"/>
      <c r="T946" s="60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U946" s="18" t="s">
        <v>86</v>
      </c>
    </row>
    <row r="947" spans="1:47" s="2" customFormat="1" ht="12">
      <c r="A947" s="33"/>
      <c r="B947" s="34"/>
      <c r="C947" s="33"/>
      <c r="D947" s="179" t="s">
        <v>782</v>
      </c>
      <c r="E947" s="33"/>
      <c r="F947" s="221" t="s">
        <v>847</v>
      </c>
      <c r="G947" s="33"/>
      <c r="H947" s="222">
        <v>28.47</v>
      </c>
      <c r="I947" s="33"/>
      <c r="J947" s="33"/>
      <c r="K947" s="33"/>
      <c r="L947" s="34"/>
      <c r="M947" s="202"/>
      <c r="N947" s="203"/>
      <c r="O947" s="59"/>
      <c r="P947" s="59"/>
      <c r="Q947" s="59"/>
      <c r="R947" s="59"/>
      <c r="S947" s="59"/>
      <c r="T947" s="60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U947" s="18" t="s">
        <v>86</v>
      </c>
    </row>
    <row r="948" spans="1:47" s="2" customFormat="1" ht="12">
      <c r="A948" s="33"/>
      <c r="B948" s="34"/>
      <c r="C948" s="33"/>
      <c r="D948" s="179" t="s">
        <v>782</v>
      </c>
      <c r="E948" s="33"/>
      <c r="F948" s="221" t="s">
        <v>848</v>
      </c>
      <c r="G948" s="33"/>
      <c r="H948" s="222">
        <v>29.47</v>
      </c>
      <c r="I948" s="33"/>
      <c r="J948" s="33"/>
      <c r="K948" s="33"/>
      <c r="L948" s="34"/>
      <c r="M948" s="202"/>
      <c r="N948" s="203"/>
      <c r="O948" s="59"/>
      <c r="P948" s="59"/>
      <c r="Q948" s="59"/>
      <c r="R948" s="59"/>
      <c r="S948" s="59"/>
      <c r="T948" s="60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U948" s="18" t="s">
        <v>86</v>
      </c>
    </row>
    <row r="949" spans="1:47" s="2" customFormat="1" ht="12">
      <c r="A949" s="33"/>
      <c r="B949" s="34"/>
      <c r="C949" s="33"/>
      <c r="D949" s="179" t="s">
        <v>782</v>
      </c>
      <c r="E949" s="33"/>
      <c r="F949" s="221" t="s">
        <v>849</v>
      </c>
      <c r="G949" s="33"/>
      <c r="H949" s="222">
        <v>36.16</v>
      </c>
      <c r="I949" s="33"/>
      <c r="J949" s="33"/>
      <c r="K949" s="33"/>
      <c r="L949" s="34"/>
      <c r="M949" s="202"/>
      <c r="N949" s="203"/>
      <c r="O949" s="59"/>
      <c r="P949" s="59"/>
      <c r="Q949" s="59"/>
      <c r="R949" s="59"/>
      <c r="S949" s="59"/>
      <c r="T949" s="60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U949" s="18" t="s">
        <v>86</v>
      </c>
    </row>
    <row r="950" spans="1:47" s="2" customFormat="1" ht="12">
      <c r="A950" s="33"/>
      <c r="B950" s="34"/>
      <c r="C950" s="33"/>
      <c r="D950" s="179" t="s">
        <v>782</v>
      </c>
      <c r="E950" s="33"/>
      <c r="F950" s="221" t="s">
        <v>645</v>
      </c>
      <c r="G950" s="33"/>
      <c r="H950" s="222">
        <v>94.1</v>
      </c>
      <c r="I950" s="33"/>
      <c r="J950" s="33"/>
      <c r="K950" s="33"/>
      <c r="L950" s="34"/>
      <c r="M950" s="202"/>
      <c r="N950" s="203"/>
      <c r="O950" s="59"/>
      <c r="P950" s="59"/>
      <c r="Q950" s="59"/>
      <c r="R950" s="59"/>
      <c r="S950" s="59"/>
      <c r="T950" s="60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U950" s="18" t="s">
        <v>86</v>
      </c>
    </row>
    <row r="951" spans="1:47" s="2" customFormat="1" ht="12">
      <c r="A951" s="33"/>
      <c r="B951" s="34"/>
      <c r="C951" s="33"/>
      <c r="D951" s="179" t="s">
        <v>782</v>
      </c>
      <c r="E951" s="33"/>
      <c r="F951" s="220" t="s">
        <v>783</v>
      </c>
      <c r="G951" s="33"/>
      <c r="H951" s="33"/>
      <c r="I951" s="33"/>
      <c r="J951" s="33"/>
      <c r="K951" s="33"/>
      <c r="L951" s="34"/>
      <c r="M951" s="202"/>
      <c r="N951" s="203"/>
      <c r="O951" s="59"/>
      <c r="P951" s="59"/>
      <c r="Q951" s="59"/>
      <c r="R951" s="59"/>
      <c r="S951" s="59"/>
      <c r="T951" s="60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U951" s="18" t="s">
        <v>86</v>
      </c>
    </row>
    <row r="952" spans="1:47" s="2" customFormat="1" ht="12">
      <c r="A952" s="33"/>
      <c r="B952" s="34"/>
      <c r="C952" s="33"/>
      <c r="D952" s="179" t="s">
        <v>782</v>
      </c>
      <c r="E952" s="33"/>
      <c r="F952" s="221" t="s">
        <v>771</v>
      </c>
      <c r="G952" s="33"/>
      <c r="H952" s="222">
        <v>0</v>
      </c>
      <c r="I952" s="33"/>
      <c r="J952" s="33"/>
      <c r="K952" s="33"/>
      <c r="L952" s="34"/>
      <c r="M952" s="202"/>
      <c r="N952" s="203"/>
      <c r="O952" s="59"/>
      <c r="P952" s="59"/>
      <c r="Q952" s="59"/>
      <c r="R952" s="59"/>
      <c r="S952" s="59"/>
      <c r="T952" s="60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U952" s="18" t="s">
        <v>86</v>
      </c>
    </row>
    <row r="953" spans="1:47" s="2" customFormat="1" ht="12">
      <c r="A953" s="33"/>
      <c r="B953" s="34"/>
      <c r="C953" s="33"/>
      <c r="D953" s="179" t="s">
        <v>782</v>
      </c>
      <c r="E953" s="33"/>
      <c r="F953" s="221" t="s">
        <v>749</v>
      </c>
      <c r="G953" s="33"/>
      <c r="H953" s="222">
        <v>0</v>
      </c>
      <c r="I953" s="33"/>
      <c r="J953" s="33"/>
      <c r="K953" s="33"/>
      <c r="L953" s="34"/>
      <c r="M953" s="202"/>
      <c r="N953" s="203"/>
      <c r="O953" s="59"/>
      <c r="P953" s="59"/>
      <c r="Q953" s="59"/>
      <c r="R953" s="59"/>
      <c r="S953" s="59"/>
      <c r="T953" s="60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U953" s="18" t="s">
        <v>86</v>
      </c>
    </row>
    <row r="954" spans="1:47" s="2" customFormat="1" ht="12">
      <c r="A954" s="33"/>
      <c r="B954" s="34"/>
      <c r="C954" s="33"/>
      <c r="D954" s="179" t="s">
        <v>782</v>
      </c>
      <c r="E954" s="33"/>
      <c r="F954" s="221" t="s">
        <v>772</v>
      </c>
      <c r="G954" s="33"/>
      <c r="H954" s="222">
        <v>13.32</v>
      </c>
      <c r="I954" s="33"/>
      <c r="J954" s="33"/>
      <c r="K954" s="33"/>
      <c r="L954" s="34"/>
      <c r="M954" s="202"/>
      <c r="N954" s="203"/>
      <c r="O954" s="59"/>
      <c r="P954" s="59"/>
      <c r="Q954" s="59"/>
      <c r="R954" s="59"/>
      <c r="S954" s="59"/>
      <c r="T954" s="60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U954" s="18" t="s">
        <v>86</v>
      </c>
    </row>
    <row r="955" spans="1:47" s="2" customFormat="1" ht="12">
      <c r="A955" s="33"/>
      <c r="B955" s="34"/>
      <c r="C955" s="33"/>
      <c r="D955" s="179" t="s">
        <v>782</v>
      </c>
      <c r="E955" s="33"/>
      <c r="F955" s="221" t="s">
        <v>774</v>
      </c>
      <c r="G955" s="33"/>
      <c r="H955" s="222">
        <v>1.33</v>
      </c>
      <c r="I955" s="33"/>
      <c r="J955" s="33"/>
      <c r="K955" s="33"/>
      <c r="L955" s="34"/>
      <c r="M955" s="202"/>
      <c r="N955" s="203"/>
      <c r="O955" s="59"/>
      <c r="P955" s="59"/>
      <c r="Q955" s="59"/>
      <c r="R955" s="59"/>
      <c r="S955" s="59"/>
      <c r="T955" s="60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U955" s="18" t="s">
        <v>86</v>
      </c>
    </row>
    <row r="956" spans="1:47" s="2" customFormat="1" ht="12">
      <c r="A956" s="33"/>
      <c r="B956" s="34"/>
      <c r="C956" s="33"/>
      <c r="D956" s="179" t="s">
        <v>782</v>
      </c>
      <c r="E956" s="33"/>
      <c r="F956" s="221" t="s">
        <v>777</v>
      </c>
      <c r="G956" s="33"/>
      <c r="H956" s="222">
        <v>1.61</v>
      </c>
      <c r="I956" s="33"/>
      <c r="J956" s="33"/>
      <c r="K956" s="33"/>
      <c r="L956" s="34"/>
      <c r="M956" s="202"/>
      <c r="N956" s="203"/>
      <c r="O956" s="59"/>
      <c r="P956" s="59"/>
      <c r="Q956" s="59"/>
      <c r="R956" s="59"/>
      <c r="S956" s="59"/>
      <c r="T956" s="60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U956" s="18" t="s">
        <v>86</v>
      </c>
    </row>
    <row r="957" spans="1:47" s="2" customFormat="1" ht="12">
      <c r="A957" s="33"/>
      <c r="B957" s="34"/>
      <c r="C957" s="33"/>
      <c r="D957" s="179" t="s">
        <v>782</v>
      </c>
      <c r="E957" s="33"/>
      <c r="F957" s="221" t="s">
        <v>645</v>
      </c>
      <c r="G957" s="33"/>
      <c r="H957" s="222">
        <v>16.26</v>
      </c>
      <c r="I957" s="33"/>
      <c r="J957" s="33"/>
      <c r="K957" s="33"/>
      <c r="L957" s="34"/>
      <c r="M957" s="202"/>
      <c r="N957" s="203"/>
      <c r="O957" s="59"/>
      <c r="P957" s="59"/>
      <c r="Q957" s="59"/>
      <c r="R957" s="59"/>
      <c r="S957" s="59"/>
      <c r="T957" s="60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U957" s="18" t="s">
        <v>86</v>
      </c>
    </row>
    <row r="958" spans="1:65" s="2" customFormat="1" ht="16.5" customHeight="1">
      <c r="A958" s="33"/>
      <c r="B958" s="149"/>
      <c r="C958" s="150" t="s">
        <v>1291</v>
      </c>
      <c r="D958" s="150" t="s">
        <v>160</v>
      </c>
      <c r="E958" s="151" t="s">
        <v>1292</v>
      </c>
      <c r="F958" s="152" t="s">
        <v>1293</v>
      </c>
      <c r="G958" s="153" t="s">
        <v>284</v>
      </c>
      <c r="H958" s="154">
        <v>16.26</v>
      </c>
      <c r="I958" s="155"/>
      <c r="J958" s="156">
        <f>ROUND(I958*H958,2)</f>
        <v>0</v>
      </c>
      <c r="K958" s="152" t="s">
        <v>636</v>
      </c>
      <c r="L958" s="34"/>
      <c r="M958" s="157" t="s">
        <v>1</v>
      </c>
      <c r="N958" s="158" t="s">
        <v>43</v>
      </c>
      <c r="O958" s="59"/>
      <c r="P958" s="159">
        <f>O958*H958</f>
        <v>0</v>
      </c>
      <c r="Q958" s="159">
        <v>0.345</v>
      </c>
      <c r="R958" s="159">
        <f>Q958*H958</f>
        <v>5.6097</v>
      </c>
      <c r="S958" s="159">
        <v>0</v>
      </c>
      <c r="T958" s="160">
        <f>S958*H958</f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61" t="s">
        <v>164</v>
      </c>
      <c r="AT958" s="161" t="s">
        <v>160</v>
      </c>
      <c r="AU958" s="161" t="s">
        <v>86</v>
      </c>
      <c r="AY958" s="18" t="s">
        <v>157</v>
      </c>
      <c r="BE958" s="162">
        <f>IF(N958="základní",J958,0)</f>
        <v>0</v>
      </c>
      <c r="BF958" s="162">
        <f>IF(N958="snížená",J958,0)</f>
        <v>0</v>
      </c>
      <c r="BG958" s="162">
        <f>IF(N958="zákl. přenesená",J958,0)</f>
        <v>0</v>
      </c>
      <c r="BH958" s="162">
        <f>IF(N958="sníž. přenesená",J958,0)</f>
        <v>0</v>
      </c>
      <c r="BI958" s="162">
        <f>IF(N958="nulová",J958,0)</f>
        <v>0</v>
      </c>
      <c r="BJ958" s="18" t="s">
        <v>33</v>
      </c>
      <c r="BK958" s="162">
        <f>ROUND(I958*H958,2)</f>
        <v>0</v>
      </c>
      <c r="BL958" s="18" t="s">
        <v>164</v>
      </c>
      <c r="BM958" s="161" t="s">
        <v>1294</v>
      </c>
    </row>
    <row r="959" spans="1:47" s="2" customFormat="1" ht="12">
      <c r="A959" s="33"/>
      <c r="B959" s="34"/>
      <c r="C959" s="33"/>
      <c r="D959" s="199" t="s">
        <v>638</v>
      </c>
      <c r="E959" s="33"/>
      <c r="F959" s="200" t="s">
        <v>1295</v>
      </c>
      <c r="G959" s="33"/>
      <c r="H959" s="33"/>
      <c r="I959" s="201"/>
      <c r="J959" s="33"/>
      <c r="K959" s="33"/>
      <c r="L959" s="34"/>
      <c r="M959" s="202"/>
      <c r="N959" s="203"/>
      <c r="O959" s="59"/>
      <c r="P959" s="59"/>
      <c r="Q959" s="59"/>
      <c r="R959" s="59"/>
      <c r="S959" s="59"/>
      <c r="T959" s="60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T959" s="18" t="s">
        <v>638</v>
      </c>
      <c r="AU959" s="18" t="s">
        <v>86</v>
      </c>
    </row>
    <row r="960" spans="2:51" s="14" customFormat="1" ht="12">
      <c r="B960" s="186"/>
      <c r="D960" s="179" t="s">
        <v>245</v>
      </c>
      <c r="E960" s="187" t="s">
        <v>1</v>
      </c>
      <c r="F960" s="188" t="s">
        <v>1296</v>
      </c>
      <c r="H960" s="189">
        <v>16.26</v>
      </c>
      <c r="I960" s="190"/>
      <c r="L960" s="186"/>
      <c r="M960" s="191"/>
      <c r="N960" s="192"/>
      <c r="O960" s="192"/>
      <c r="P960" s="192"/>
      <c r="Q960" s="192"/>
      <c r="R960" s="192"/>
      <c r="S960" s="192"/>
      <c r="T960" s="193"/>
      <c r="AT960" s="187" t="s">
        <v>245</v>
      </c>
      <c r="AU960" s="187" t="s">
        <v>86</v>
      </c>
      <c r="AV960" s="14" t="s">
        <v>86</v>
      </c>
      <c r="AW960" s="14" t="s">
        <v>31</v>
      </c>
      <c r="AX960" s="14" t="s">
        <v>33</v>
      </c>
      <c r="AY960" s="187" t="s">
        <v>157</v>
      </c>
    </row>
    <row r="961" spans="1:47" s="2" customFormat="1" ht="12">
      <c r="A961" s="33"/>
      <c r="B961" s="34"/>
      <c r="C961" s="33"/>
      <c r="D961" s="179" t="s">
        <v>782</v>
      </c>
      <c r="E961" s="33"/>
      <c r="F961" s="220" t="s">
        <v>845</v>
      </c>
      <c r="G961" s="33"/>
      <c r="H961" s="33"/>
      <c r="I961" s="33"/>
      <c r="J961" s="33"/>
      <c r="K961" s="33"/>
      <c r="L961" s="34"/>
      <c r="M961" s="202"/>
      <c r="N961" s="203"/>
      <c r="O961" s="59"/>
      <c r="P961" s="59"/>
      <c r="Q961" s="59"/>
      <c r="R961" s="59"/>
      <c r="S961" s="59"/>
      <c r="T961" s="60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U961" s="18" t="s">
        <v>86</v>
      </c>
    </row>
    <row r="962" spans="1:47" s="2" customFormat="1" ht="12">
      <c r="A962" s="33"/>
      <c r="B962" s="34"/>
      <c r="C962" s="33"/>
      <c r="D962" s="179" t="s">
        <v>782</v>
      </c>
      <c r="E962" s="33"/>
      <c r="F962" s="221" t="s">
        <v>846</v>
      </c>
      <c r="G962" s="33"/>
      <c r="H962" s="222">
        <v>0</v>
      </c>
      <c r="I962" s="33"/>
      <c r="J962" s="33"/>
      <c r="K962" s="33"/>
      <c r="L962" s="34"/>
      <c r="M962" s="202"/>
      <c r="N962" s="203"/>
      <c r="O962" s="59"/>
      <c r="P962" s="59"/>
      <c r="Q962" s="59"/>
      <c r="R962" s="59"/>
      <c r="S962" s="59"/>
      <c r="T962" s="60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U962" s="18" t="s">
        <v>86</v>
      </c>
    </row>
    <row r="963" spans="1:47" s="2" customFormat="1" ht="12">
      <c r="A963" s="33"/>
      <c r="B963" s="34"/>
      <c r="C963" s="33"/>
      <c r="D963" s="179" t="s">
        <v>782</v>
      </c>
      <c r="E963" s="33"/>
      <c r="F963" s="221" t="s">
        <v>749</v>
      </c>
      <c r="G963" s="33"/>
      <c r="H963" s="222">
        <v>0</v>
      </c>
      <c r="I963" s="33"/>
      <c r="J963" s="33"/>
      <c r="K963" s="33"/>
      <c r="L963" s="34"/>
      <c r="M963" s="202"/>
      <c r="N963" s="203"/>
      <c r="O963" s="59"/>
      <c r="P963" s="59"/>
      <c r="Q963" s="59"/>
      <c r="R963" s="59"/>
      <c r="S963" s="59"/>
      <c r="T963" s="60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U963" s="18" t="s">
        <v>86</v>
      </c>
    </row>
    <row r="964" spans="1:47" s="2" customFormat="1" ht="12">
      <c r="A964" s="33"/>
      <c r="B964" s="34"/>
      <c r="C964" s="33"/>
      <c r="D964" s="179" t="s">
        <v>782</v>
      </c>
      <c r="E964" s="33"/>
      <c r="F964" s="221" t="s">
        <v>847</v>
      </c>
      <c r="G964" s="33"/>
      <c r="H964" s="222">
        <v>28.47</v>
      </c>
      <c r="I964" s="33"/>
      <c r="J964" s="33"/>
      <c r="K964" s="33"/>
      <c r="L964" s="34"/>
      <c r="M964" s="202"/>
      <c r="N964" s="203"/>
      <c r="O964" s="59"/>
      <c r="P964" s="59"/>
      <c r="Q964" s="59"/>
      <c r="R964" s="59"/>
      <c r="S964" s="59"/>
      <c r="T964" s="60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U964" s="18" t="s">
        <v>86</v>
      </c>
    </row>
    <row r="965" spans="1:47" s="2" customFormat="1" ht="12">
      <c r="A965" s="33"/>
      <c r="B965" s="34"/>
      <c r="C965" s="33"/>
      <c r="D965" s="179" t="s">
        <v>782</v>
      </c>
      <c r="E965" s="33"/>
      <c r="F965" s="221" t="s">
        <v>848</v>
      </c>
      <c r="G965" s="33"/>
      <c r="H965" s="222">
        <v>29.47</v>
      </c>
      <c r="I965" s="33"/>
      <c r="J965" s="33"/>
      <c r="K965" s="33"/>
      <c r="L965" s="34"/>
      <c r="M965" s="202"/>
      <c r="N965" s="203"/>
      <c r="O965" s="59"/>
      <c r="P965" s="59"/>
      <c r="Q965" s="59"/>
      <c r="R965" s="59"/>
      <c r="S965" s="59"/>
      <c r="T965" s="60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U965" s="18" t="s">
        <v>86</v>
      </c>
    </row>
    <row r="966" spans="1:47" s="2" customFormat="1" ht="12">
      <c r="A966" s="33"/>
      <c r="B966" s="34"/>
      <c r="C966" s="33"/>
      <c r="D966" s="179" t="s">
        <v>782</v>
      </c>
      <c r="E966" s="33"/>
      <c r="F966" s="221" t="s">
        <v>849</v>
      </c>
      <c r="G966" s="33"/>
      <c r="H966" s="222">
        <v>36.16</v>
      </c>
      <c r="I966" s="33"/>
      <c r="J966" s="33"/>
      <c r="K966" s="33"/>
      <c r="L966" s="34"/>
      <c r="M966" s="202"/>
      <c r="N966" s="203"/>
      <c r="O966" s="59"/>
      <c r="P966" s="59"/>
      <c r="Q966" s="59"/>
      <c r="R966" s="59"/>
      <c r="S966" s="59"/>
      <c r="T966" s="60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U966" s="18" t="s">
        <v>86</v>
      </c>
    </row>
    <row r="967" spans="1:47" s="2" customFormat="1" ht="12">
      <c r="A967" s="33"/>
      <c r="B967" s="34"/>
      <c r="C967" s="33"/>
      <c r="D967" s="179" t="s">
        <v>782</v>
      </c>
      <c r="E967" s="33"/>
      <c r="F967" s="221" t="s">
        <v>645</v>
      </c>
      <c r="G967" s="33"/>
      <c r="H967" s="222">
        <v>94.1</v>
      </c>
      <c r="I967" s="33"/>
      <c r="J967" s="33"/>
      <c r="K967" s="33"/>
      <c r="L967" s="34"/>
      <c r="M967" s="202"/>
      <c r="N967" s="203"/>
      <c r="O967" s="59"/>
      <c r="P967" s="59"/>
      <c r="Q967" s="59"/>
      <c r="R967" s="59"/>
      <c r="S967" s="59"/>
      <c r="T967" s="60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U967" s="18" t="s">
        <v>86</v>
      </c>
    </row>
    <row r="968" spans="1:47" s="2" customFormat="1" ht="12">
      <c r="A968" s="33"/>
      <c r="B968" s="34"/>
      <c r="C968" s="33"/>
      <c r="D968" s="179" t="s">
        <v>782</v>
      </c>
      <c r="E968" s="33"/>
      <c r="F968" s="220" t="s">
        <v>783</v>
      </c>
      <c r="G968" s="33"/>
      <c r="H968" s="33"/>
      <c r="I968" s="33"/>
      <c r="J968" s="33"/>
      <c r="K968" s="33"/>
      <c r="L968" s="34"/>
      <c r="M968" s="202"/>
      <c r="N968" s="203"/>
      <c r="O968" s="59"/>
      <c r="P968" s="59"/>
      <c r="Q968" s="59"/>
      <c r="R968" s="59"/>
      <c r="S968" s="59"/>
      <c r="T968" s="60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U968" s="18" t="s">
        <v>86</v>
      </c>
    </row>
    <row r="969" spans="1:47" s="2" customFormat="1" ht="12">
      <c r="A969" s="33"/>
      <c r="B969" s="34"/>
      <c r="C969" s="33"/>
      <c r="D969" s="179" t="s">
        <v>782</v>
      </c>
      <c r="E969" s="33"/>
      <c r="F969" s="221" t="s">
        <v>771</v>
      </c>
      <c r="G969" s="33"/>
      <c r="H969" s="222">
        <v>0</v>
      </c>
      <c r="I969" s="33"/>
      <c r="J969" s="33"/>
      <c r="K969" s="33"/>
      <c r="L969" s="34"/>
      <c r="M969" s="202"/>
      <c r="N969" s="203"/>
      <c r="O969" s="59"/>
      <c r="P969" s="59"/>
      <c r="Q969" s="59"/>
      <c r="R969" s="59"/>
      <c r="S969" s="59"/>
      <c r="T969" s="60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U969" s="18" t="s">
        <v>86</v>
      </c>
    </row>
    <row r="970" spans="1:47" s="2" customFormat="1" ht="12">
      <c r="A970" s="33"/>
      <c r="B970" s="34"/>
      <c r="C970" s="33"/>
      <c r="D970" s="179" t="s">
        <v>782</v>
      </c>
      <c r="E970" s="33"/>
      <c r="F970" s="221" t="s">
        <v>749</v>
      </c>
      <c r="G970" s="33"/>
      <c r="H970" s="222">
        <v>0</v>
      </c>
      <c r="I970" s="33"/>
      <c r="J970" s="33"/>
      <c r="K970" s="33"/>
      <c r="L970" s="34"/>
      <c r="M970" s="202"/>
      <c r="N970" s="203"/>
      <c r="O970" s="59"/>
      <c r="P970" s="59"/>
      <c r="Q970" s="59"/>
      <c r="R970" s="59"/>
      <c r="S970" s="59"/>
      <c r="T970" s="60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U970" s="18" t="s">
        <v>86</v>
      </c>
    </row>
    <row r="971" spans="1:47" s="2" customFormat="1" ht="12">
      <c r="A971" s="33"/>
      <c r="B971" s="34"/>
      <c r="C971" s="33"/>
      <c r="D971" s="179" t="s">
        <v>782</v>
      </c>
      <c r="E971" s="33"/>
      <c r="F971" s="221" t="s">
        <v>772</v>
      </c>
      <c r="G971" s="33"/>
      <c r="H971" s="222">
        <v>13.32</v>
      </c>
      <c r="I971" s="33"/>
      <c r="J971" s="33"/>
      <c r="K971" s="33"/>
      <c r="L971" s="34"/>
      <c r="M971" s="202"/>
      <c r="N971" s="203"/>
      <c r="O971" s="59"/>
      <c r="P971" s="59"/>
      <c r="Q971" s="59"/>
      <c r="R971" s="59"/>
      <c r="S971" s="59"/>
      <c r="T971" s="60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U971" s="18" t="s">
        <v>86</v>
      </c>
    </row>
    <row r="972" spans="1:47" s="2" customFormat="1" ht="12">
      <c r="A972" s="33"/>
      <c r="B972" s="34"/>
      <c r="C972" s="33"/>
      <c r="D972" s="179" t="s">
        <v>782</v>
      </c>
      <c r="E972" s="33"/>
      <c r="F972" s="221" t="s">
        <v>774</v>
      </c>
      <c r="G972" s="33"/>
      <c r="H972" s="222">
        <v>1.33</v>
      </c>
      <c r="I972" s="33"/>
      <c r="J972" s="33"/>
      <c r="K972" s="33"/>
      <c r="L972" s="34"/>
      <c r="M972" s="202"/>
      <c r="N972" s="203"/>
      <c r="O972" s="59"/>
      <c r="P972" s="59"/>
      <c r="Q972" s="59"/>
      <c r="R972" s="59"/>
      <c r="S972" s="59"/>
      <c r="T972" s="60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U972" s="18" t="s">
        <v>86</v>
      </c>
    </row>
    <row r="973" spans="1:47" s="2" customFormat="1" ht="12">
      <c r="A973" s="33"/>
      <c r="B973" s="34"/>
      <c r="C973" s="33"/>
      <c r="D973" s="179" t="s">
        <v>782</v>
      </c>
      <c r="E973" s="33"/>
      <c r="F973" s="221" t="s">
        <v>777</v>
      </c>
      <c r="G973" s="33"/>
      <c r="H973" s="222">
        <v>1.61</v>
      </c>
      <c r="I973" s="33"/>
      <c r="J973" s="33"/>
      <c r="K973" s="33"/>
      <c r="L973" s="34"/>
      <c r="M973" s="202"/>
      <c r="N973" s="203"/>
      <c r="O973" s="59"/>
      <c r="P973" s="59"/>
      <c r="Q973" s="59"/>
      <c r="R973" s="59"/>
      <c r="S973" s="59"/>
      <c r="T973" s="60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U973" s="18" t="s">
        <v>86</v>
      </c>
    </row>
    <row r="974" spans="1:47" s="2" customFormat="1" ht="12">
      <c r="A974" s="33"/>
      <c r="B974" s="34"/>
      <c r="C974" s="33"/>
      <c r="D974" s="179" t="s">
        <v>782</v>
      </c>
      <c r="E974" s="33"/>
      <c r="F974" s="221" t="s">
        <v>645</v>
      </c>
      <c r="G974" s="33"/>
      <c r="H974" s="222">
        <v>16.26</v>
      </c>
      <c r="I974" s="33"/>
      <c r="J974" s="33"/>
      <c r="K974" s="33"/>
      <c r="L974" s="34"/>
      <c r="M974" s="202"/>
      <c r="N974" s="203"/>
      <c r="O974" s="59"/>
      <c r="P974" s="59"/>
      <c r="Q974" s="59"/>
      <c r="R974" s="59"/>
      <c r="S974" s="59"/>
      <c r="T974" s="60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U974" s="18" t="s">
        <v>86</v>
      </c>
    </row>
    <row r="975" spans="1:65" s="2" customFormat="1" ht="16.5" customHeight="1">
      <c r="A975" s="33"/>
      <c r="B975" s="149"/>
      <c r="C975" s="150" t="s">
        <v>1297</v>
      </c>
      <c r="D975" s="150" t="s">
        <v>160</v>
      </c>
      <c r="E975" s="151" t="s">
        <v>1298</v>
      </c>
      <c r="F975" s="152" t="s">
        <v>1299</v>
      </c>
      <c r="G975" s="153" t="s">
        <v>284</v>
      </c>
      <c r="H975" s="154">
        <v>94.1</v>
      </c>
      <c r="I975" s="155"/>
      <c r="J975" s="156">
        <f>ROUND(I975*H975,2)</f>
        <v>0</v>
      </c>
      <c r="K975" s="152" t="s">
        <v>636</v>
      </c>
      <c r="L975" s="34"/>
      <c r="M975" s="157" t="s">
        <v>1</v>
      </c>
      <c r="N975" s="158" t="s">
        <v>43</v>
      </c>
      <c r="O975" s="59"/>
      <c r="P975" s="159">
        <f>O975*H975</f>
        <v>0</v>
      </c>
      <c r="Q975" s="159">
        <v>0.011</v>
      </c>
      <c r="R975" s="159">
        <f>Q975*H975</f>
        <v>1.0351</v>
      </c>
      <c r="S975" s="159">
        <v>0</v>
      </c>
      <c r="T975" s="160">
        <f>S975*H975</f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61" t="s">
        <v>164</v>
      </c>
      <c r="AT975" s="161" t="s">
        <v>160</v>
      </c>
      <c r="AU975" s="161" t="s">
        <v>86</v>
      </c>
      <c r="AY975" s="18" t="s">
        <v>157</v>
      </c>
      <c r="BE975" s="162">
        <f>IF(N975="základní",J975,0)</f>
        <v>0</v>
      </c>
      <c r="BF975" s="162">
        <f>IF(N975="snížená",J975,0)</f>
        <v>0</v>
      </c>
      <c r="BG975" s="162">
        <f>IF(N975="zákl. přenesená",J975,0)</f>
        <v>0</v>
      </c>
      <c r="BH975" s="162">
        <f>IF(N975="sníž. přenesená",J975,0)</f>
        <v>0</v>
      </c>
      <c r="BI975" s="162">
        <f>IF(N975="nulová",J975,0)</f>
        <v>0</v>
      </c>
      <c r="BJ975" s="18" t="s">
        <v>33</v>
      </c>
      <c r="BK975" s="162">
        <f>ROUND(I975*H975,2)</f>
        <v>0</v>
      </c>
      <c r="BL975" s="18" t="s">
        <v>164</v>
      </c>
      <c r="BM975" s="161" t="s">
        <v>1300</v>
      </c>
    </row>
    <row r="976" spans="1:47" s="2" customFormat="1" ht="12">
      <c r="A976" s="33"/>
      <c r="B976" s="34"/>
      <c r="C976" s="33"/>
      <c r="D976" s="199" t="s">
        <v>638</v>
      </c>
      <c r="E976" s="33"/>
      <c r="F976" s="200" t="s">
        <v>1301</v>
      </c>
      <c r="G976" s="33"/>
      <c r="H976" s="33"/>
      <c r="I976" s="201"/>
      <c r="J976" s="33"/>
      <c r="K976" s="33"/>
      <c r="L976" s="34"/>
      <c r="M976" s="202"/>
      <c r="N976" s="203"/>
      <c r="O976" s="59"/>
      <c r="P976" s="59"/>
      <c r="Q976" s="59"/>
      <c r="R976" s="59"/>
      <c r="S976" s="59"/>
      <c r="T976" s="60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T976" s="18" t="s">
        <v>638</v>
      </c>
      <c r="AU976" s="18" t="s">
        <v>86</v>
      </c>
    </row>
    <row r="977" spans="2:51" s="14" customFormat="1" ht="12">
      <c r="B977" s="186"/>
      <c r="D977" s="179" t="s">
        <v>245</v>
      </c>
      <c r="E977" s="187" t="s">
        <v>1</v>
      </c>
      <c r="F977" s="188" t="s">
        <v>561</v>
      </c>
      <c r="H977" s="189">
        <v>94.1</v>
      </c>
      <c r="I977" s="190"/>
      <c r="L977" s="186"/>
      <c r="M977" s="191"/>
      <c r="N977" s="192"/>
      <c r="O977" s="192"/>
      <c r="P977" s="192"/>
      <c r="Q977" s="192"/>
      <c r="R977" s="192"/>
      <c r="S977" s="192"/>
      <c r="T977" s="193"/>
      <c r="AT977" s="187" t="s">
        <v>245</v>
      </c>
      <c r="AU977" s="187" t="s">
        <v>86</v>
      </c>
      <c r="AV977" s="14" t="s">
        <v>86</v>
      </c>
      <c r="AW977" s="14" t="s">
        <v>31</v>
      </c>
      <c r="AX977" s="14" t="s">
        <v>33</v>
      </c>
      <c r="AY977" s="187" t="s">
        <v>157</v>
      </c>
    </row>
    <row r="978" spans="1:65" s="2" customFormat="1" ht="16.5" customHeight="1">
      <c r="A978" s="33"/>
      <c r="B978" s="149"/>
      <c r="C978" s="150" t="s">
        <v>1302</v>
      </c>
      <c r="D978" s="150" t="s">
        <v>160</v>
      </c>
      <c r="E978" s="151" t="s">
        <v>1303</v>
      </c>
      <c r="F978" s="152" t="s">
        <v>1304</v>
      </c>
      <c r="G978" s="153" t="s">
        <v>284</v>
      </c>
      <c r="H978" s="154">
        <v>94.1</v>
      </c>
      <c r="I978" s="155"/>
      <c r="J978" s="156">
        <f>ROUND(I978*H978,2)</f>
        <v>0</v>
      </c>
      <c r="K978" s="152" t="s">
        <v>636</v>
      </c>
      <c r="L978" s="34"/>
      <c r="M978" s="157" t="s">
        <v>1</v>
      </c>
      <c r="N978" s="158" t="s">
        <v>43</v>
      </c>
      <c r="O978" s="59"/>
      <c r="P978" s="159">
        <f>O978*H978</f>
        <v>0</v>
      </c>
      <c r="Q978" s="159">
        <v>0.07344</v>
      </c>
      <c r="R978" s="159">
        <f>Q978*H978</f>
        <v>6.910704</v>
      </c>
      <c r="S978" s="159">
        <v>0</v>
      </c>
      <c r="T978" s="160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1" t="s">
        <v>164</v>
      </c>
      <c r="AT978" s="161" t="s">
        <v>160</v>
      </c>
      <c r="AU978" s="161" t="s">
        <v>86</v>
      </c>
      <c r="AY978" s="18" t="s">
        <v>157</v>
      </c>
      <c r="BE978" s="162">
        <f>IF(N978="základní",J978,0)</f>
        <v>0</v>
      </c>
      <c r="BF978" s="162">
        <f>IF(N978="snížená",J978,0)</f>
        <v>0</v>
      </c>
      <c r="BG978" s="162">
        <f>IF(N978="zákl. přenesená",J978,0)</f>
        <v>0</v>
      </c>
      <c r="BH978" s="162">
        <f>IF(N978="sníž. přenesená",J978,0)</f>
        <v>0</v>
      </c>
      <c r="BI978" s="162">
        <f>IF(N978="nulová",J978,0)</f>
        <v>0</v>
      </c>
      <c r="BJ978" s="18" t="s">
        <v>33</v>
      </c>
      <c r="BK978" s="162">
        <f>ROUND(I978*H978,2)</f>
        <v>0</v>
      </c>
      <c r="BL978" s="18" t="s">
        <v>164</v>
      </c>
      <c r="BM978" s="161" t="s">
        <v>1305</v>
      </c>
    </row>
    <row r="979" spans="1:47" s="2" customFormat="1" ht="12">
      <c r="A979" s="33"/>
      <c r="B979" s="34"/>
      <c r="C979" s="33"/>
      <c r="D979" s="199" t="s">
        <v>638</v>
      </c>
      <c r="E979" s="33"/>
      <c r="F979" s="200" t="s">
        <v>1306</v>
      </c>
      <c r="G979" s="33"/>
      <c r="H979" s="33"/>
      <c r="I979" s="201"/>
      <c r="J979" s="33"/>
      <c r="K979" s="33"/>
      <c r="L979" s="34"/>
      <c r="M979" s="202"/>
      <c r="N979" s="203"/>
      <c r="O979" s="59"/>
      <c r="P979" s="59"/>
      <c r="Q979" s="59"/>
      <c r="R979" s="59"/>
      <c r="S979" s="59"/>
      <c r="T979" s="60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T979" s="18" t="s">
        <v>638</v>
      </c>
      <c r="AU979" s="18" t="s">
        <v>86</v>
      </c>
    </row>
    <row r="980" spans="2:51" s="14" customFormat="1" ht="12">
      <c r="B980" s="186"/>
      <c r="D980" s="179" t="s">
        <v>245</v>
      </c>
      <c r="E980" s="187" t="s">
        <v>1</v>
      </c>
      <c r="F980" s="188" t="s">
        <v>1307</v>
      </c>
      <c r="H980" s="189">
        <v>94.1</v>
      </c>
      <c r="I980" s="190"/>
      <c r="L980" s="186"/>
      <c r="M980" s="191"/>
      <c r="N980" s="192"/>
      <c r="O980" s="192"/>
      <c r="P980" s="192"/>
      <c r="Q980" s="192"/>
      <c r="R980" s="192"/>
      <c r="S980" s="192"/>
      <c r="T980" s="193"/>
      <c r="AT980" s="187" t="s">
        <v>245</v>
      </c>
      <c r="AU980" s="187" t="s">
        <v>86</v>
      </c>
      <c r="AV980" s="14" t="s">
        <v>86</v>
      </c>
      <c r="AW980" s="14" t="s">
        <v>31</v>
      </c>
      <c r="AX980" s="14" t="s">
        <v>33</v>
      </c>
      <c r="AY980" s="187" t="s">
        <v>157</v>
      </c>
    </row>
    <row r="981" spans="1:47" s="2" customFormat="1" ht="12">
      <c r="A981" s="33"/>
      <c r="B981" s="34"/>
      <c r="C981" s="33"/>
      <c r="D981" s="179" t="s">
        <v>782</v>
      </c>
      <c r="E981" s="33"/>
      <c r="F981" s="220" t="s">
        <v>873</v>
      </c>
      <c r="G981" s="33"/>
      <c r="H981" s="33"/>
      <c r="I981" s="33"/>
      <c r="J981" s="33"/>
      <c r="K981" s="33"/>
      <c r="L981" s="34"/>
      <c r="M981" s="202"/>
      <c r="N981" s="203"/>
      <c r="O981" s="59"/>
      <c r="P981" s="59"/>
      <c r="Q981" s="59"/>
      <c r="R981" s="59"/>
      <c r="S981" s="59"/>
      <c r="T981" s="60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U981" s="18" t="s">
        <v>86</v>
      </c>
    </row>
    <row r="982" spans="1:47" s="2" customFormat="1" ht="12">
      <c r="A982" s="33"/>
      <c r="B982" s="34"/>
      <c r="C982" s="33"/>
      <c r="D982" s="179" t="s">
        <v>782</v>
      </c>
      <c r="E982" s="33"/>
      <c r="F982" s="221" t="s">
        <v>829</v>
      </c>
      <c r="G982" s="33"/>
      <c r="H982" s="222">
        <v>0</v>
      </c>
      <c r="I982" s="33"/>
      <c r="J982" s="33"/>
      <c r="K982" s="33"/>
      <c r="L982" s="34"/>
      <c r="M982" s="202"/>
      <c r="N982" s="203"/>
      <c r="O982" s="59"/>
      <c r="P982" s="59"/>
      <c r="Q982" s="59"/>
      <c r="R982" s="59"/>
      <c r="S982" s="59"/>
      <c r="T982" s="60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U982" s="18" t="s">
        <v>86</v>
      </c>
    </row>
    <row r="983" spans="1:47" s="2" customFormat="1" ht="12">
      <c r="A983" s="33"/>
      <c r="B983" s="34"/>
      <c r="C983" s="33"/>
      <c r="D983" s="179" t="s">
        <v>782</v>
      </c>
      <c r="E983" s="33"/>
      <c r="F983" s="221" t="s">
        <v>830</v>
      </c>
      <c r="G983" s="33"/>
      <c r="H983" s="222">
        <v>0</v>
      </c>
      <c r="I983" s="33"/>
      <c r="J983" s="33"/>
      <c r="K983" s="33"/>
      <c r="L983" s="34"/>
      <c r="M983" s="202"/>
      <c r="N983" s="203"/>
      <c r="O983" s="59"/>
      <c r="P983" s="59"/>
      <c r="Q983" s="59"/>
      <c r="R983" s="59"/>
      <c r="S983" s="59"/>
      <c r="T983" s="60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U983" s="18" t="s">
        <v>86</v>
      </c>
    </row>
    <row r="984" spans="1:47" s="2" customFormat="1" ht="12">
      <c r="A984" s="33"/>
      <c r="B984" s="34"/>
      <c r="C984" s="33"/>
      <c r="D984" s="179" t="s">
        <v>782</v>
      </c>
      <c r="E984" s="33"/>
      <c r="F984" s="221" t="s">
        <v>749</v>
      </c>
      <c r="G984" s="33"/>
      <c r="H984" s="222">
        <v>0</v>
      </c>
      <c r="I984" s="33"/>
      <c r="J984" s="33"/>
      <c r="K984" s="33"/>
      <c r="L984" s="34"/>
      <c r="M984" s="202"/>
      <c r="N984" s="203"/>
      <c r="O984" s="59"/>
      <c r="P984" s="59"/>
      <c r="Q984" s="59"/>
      <c r="R984" s="59"/>
      <c r="S984" s="59"/>
      <c r="T984" s="60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U984" s="18" t="s">
        <v>86</v>
      </c>
    </row>
    <row r="985" spans="1:47" s="2" customFormat="1" ht="12">
      <c r="A985" s="33"/>
      <c r="B985" s="34"/>
      <c r="C985" s="33"/>
      <c r="D985" s="179" t="s">
        <v>782</v>
      </c>
      <c r="E985" s="33"/>
      <c r="F985" s="221" t="s">
        <v>831</v>
      </c>
      <c r="G985" s="33"/>
      <c r="H985" s="222">
        <v>295.68</v>
      </c>
      <c r="I985" s="33"/>
      <c r="J985" s="33"/>
      <c r="K985" s="33"/>
      <c r="L985" s="34"/>
      <c r="M985" s="202"/>
      <c r="N985" s="203"/>
      <c r="O985" s="59"/>
      <c r="P985" s="59"/>
      <c r="Q985" s="59"/>
      <c r="R985" s="59"/>
      <c r="S985" s="59"/>
      <c r="T985" s="60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U985" s="18" t="s">
        <v>86</v>
      </c>
    </row>
    <row r="986" spans="1:47" s="2" customFormat="1" ht="12">
      <c r="A986" s="33"/>
      <c r="B986" s="34"/>
      <c r="C986" s="33"/>
      <c r="D986" s="179" t="s">
        <v>782</v>
      </c>
      <c r="E986" s="33"/>
      <c r="F986" s="221" t="s">
        <v>840</v>
      </c>
      <c r="G986" s="33"/>
      <c r="H986" s="222">
        <v>71.26</v>
      </c>
      <c r="I986" s="33"/>
      <c r="J986" s="33"/>
      <c r="K986" s="33"/>
      <c r="L986" s="34"/>
      <c r="M986" s="202"/>
      <c r="N986" s="203"/>
      <c r="O986" s="59"/>
      <c r="P986" s="59"/>
      <c r="Q986" s="59"/>
      <c r="R986" s="59"/>
      <c r="S986" s="59"/>
      <c r="T986" s="60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U986" s="18" t="s">
        <v>86</v>
      </c>
    </row>
    <row r="987" spans="1:47" s="2" customFormat="1" ht="12">
      <c r="A987" s="33"/>
      <c r="B987" s="34"/>
      <c r="C987" s="33"/>
      <c r="D987" s="179" t="s">
        <v>782</v>
      </c>
      <c r="E987" s="33"/>
      <c r="F987" s="221" t="s">
        <v>776</v>
      </c>
      <c r="G987" s="33"/>
      <c r="H987" s="222">
        <v>366.94</v>
      </c>
      <c r="I987" s="33"/>
      <c r="J987" s="33"/>
      <c r="K987" s="33"/>
      <c r="L987" s="34"/>
      <c r="M987" s="202"/>
      <c r="N987" s="203"/>
      <c r="O987" s="59"/>
      <c r="P987" s="59"/>
      <c r="Q987" s="59"/>
      <c r="R987" s="59"/>
      <c r="S987" s="59"/>
      <c r="T987" s="60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U987" s="18" t="s">
        <v>86</v>
      </c>
    </row>
    <row r="988" spans="1:47" s="2" customFormat="1" ht="12">
      <c r="A988" s="33"/>
      <c r="B988" s="34"/>
      <c r="C988" s="33"/>
      <c r="D988" s="179" t="s">
        <v>782</v>
      </c>
      <c r="E988" s="33"/>
      <c r="F988" s="220" t="s">
        <v>845</v>
      </c>
      <c r="G988" s="33"/>
      <c r="H988" s="33"/>
      <c r="I988" s="33"/>
      <c r="J988" s="33"/>
      <c r="K988" s="33"/>
      <c r="L988" s="34"/>
      <c r="M988" s="202"/>
      <c r="N988" s="203"/>
      <c r="O988" s="59"/>
      <c r="P988" s="59"/>
      <c r="Q988" s="59"/>
      <c r="R988" s="59"/>
      <c r="S988" s="59"/>
      <c r="T988" s="60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U988" s="18" t="s">
        <v>86</v>
      </c>
    </row>
    <row r="989" spans="1:47" s="2" customFormat="1" ht="12">
      <c r="A989" s="33"/>
      <c r="B989" s="34"/>
      <c r="C989" s="33"/>
      <c r="D989" s="179" t="s">
        <v>782</v>
      </c>
      <c r="E989" s="33"/>
      <c r="F989" s="221" t="s">
        <v>846</v>
      </c>
      <c r="G989" s="33"/>
      <c r="H989" s="222">
        <v>0</v>
      </c>
      <c r="I989" s="33"/>
      <c r="J989" s="33"/>
      <c r="K989" s="33"/>
      <c r="L989" s="34"/>
      <c r="M989" s="202"/>
      <c r="N989" s="203"/>
      <c r="O989" s="59"/>
      <c r="P989" s="59"/>
      <c r="Q989" s="59"/>
      <c r="R989" s="59"/>
      <c r="S989" s="59"/>
      <c r="T989" s="60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U989" s="18" t="s">
        <v>86</v>
      </c>
    </row>
    <row r="990" spans="1:47" s="2" customFormat="1" ht="12">
      <c r="A990" s="33"/>
      <c r="B990" s="34"/>
      <c r="C990" s="33"/>
      <c r="D990" s="179" t="s">
        <v>782</v>
      </c>
      <c r="E990" s="33"/>
      <c r="F990" s="221" t="s">
        <v>749</v>
      </c>
      <c r="G990" s="33"/>
      <c r="H990" s="222">
        <v>0</v>
      </c>
      <c r="I990" s="33"/>
      <c r="J990" s="33"/>
      <c r="K990" s="33"/>
      <c r="L990" s="34"/>
      <c r="M990" s="202"/>
      <c r="N990" s="203"/>
      <c r="O990" s="59"/>
      <c r="P990" s="59"/>
      <c r="Q990" s="59"/>
      <c r="R990" s="59"/>
      <c r="S990" s="59"/>
      <c r="T990" s="60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U990" s="18" t="s">
        <v>86</v>
      </c>
    </row>
    <row r="991" spans="1:47" s="2" customFormat="1" ht="12">
      <c r="A991" s="33"/>
      <c r="B991" s="34"/>
      <c r="C991" s="33"/>
      <c r="D991" s="179" t="s">
        <v>782</v>
      </c>
      <c r="E991" s="33"/>
      <c r="F991" s="221" t="s">
        <v>847</v>
      </c>
      <c r="G991" s="33"/>
      <c r="H991" s="222">
        <v>28.47</v>
      </c>
      <c r="I991" s="33"/>
      <c r="J991" s="33"/>
      <c r="K991" s="33"/>
      <c r="L991" s="34"/>
      <c r="M991" s="202"/>
      <c r="N991" s="203"/>
      <c r="O991" s="59"/>
      <c r="P991" s="59"/>
      <c r="Q991" s="59"/>
      <c r="R991" s="59"/>
      <c r="S991" s="59"/>
      <c r="T991" s="60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U991" s="18" t="s">
        <v>86</v>
      </c>
    </row>
    <row r="992" spans="1:47" s="2" customFormat="1" ht="12">
      <c r="A992" s="33"/>
      <c r="B992" s="34"/>
      <c r="C992" s="33"/>
      <c r="D992" s="179" t="s">
        <v>782</v>
      </c>
      <c r="E992" s="33"/>
      <c r="F992" s="221" t="s">
        <v>848</v>
      </c>
      <c r="G992" s="33"/>
      <c r="H992" s="222">
        <v>29.47</v>
      </c>
      <c r="I992" s="33"/>
      <c r="J992" s="33"/>
      <c r="K992" s="33"/>
      <c r="L992" s="34"/>
      <c r="M992" s="202"/>
      <c r="N992" s="203"/>
      <c r="O992" s="59"/>
      <c r="P992" s="59"/>
      <c r="Q992" s="59"/>
      <c r="R992" s="59"/>
      <c r="S992" s="59"/>
      <c r="T992" s="60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U992" s="18" t="s">
        <v>86</v>
      </c>
    </row>
    <row r="993" spans="1:47" s="2" customFormat="1" ht="12">
      <c r="A993" s="33"/>
      <c r="B993" s="34"/>
      <c r="C993" s="33"/>
      <c r="D993" s="179" t="s">
        <v>782</v>
      </c>
      <c r="E993" s="33"/>
      <c r="F993" s="221" t="s">
        <v>849</v>
      </c>
      <c r="G993" s="33"/>
      <c r="H993" s="222">
        <v>36.16</v>
      </c>
      <c r="I993" s="33"/>
      <c r="J993" s="33"/>
      <c r="K993" s="33"/>
      <c r="L993" s="34"/>
      <c r="M993" s="202"/>
      <c r="N993" s="203"/>
      <c r="O993" s="59"/>
      <c r="P993" s="59"/>
      <c r="Q993" s="59"/>
      <c r="R993" s="59"/>
      <c r="S993" s="59"/>
      <c r="T993" s="60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U993" s="18" t="s">
        <v>86</v>
      </c>
    </row>
    <row r="994" spans="1:47" s="2" customFormat="1" ht="12">
      <c r="A994" s="33"/>
      <c r="B994" s="34"/>
      <c r="C994" s="33"/>
      <c r="D994" s="179" t="s">
        <v>782</v>
      </c>
      <c r="E994" s="33"/>
      <c r="F994" s="221" t="s">
        <v>645</v>
      </c>
      <c r="G994" s="33"/>
      <c r="H994" s="222">
        <v>94.1</v>
      </c>
      <c r="I994" s="33"/>
      <c r="J994" s="33"/>
      <c r="K994" s="33"/>
      <c r="L994" s="34"/>
      <c r="M994" s="202"/>
      <c r="N994" s="203"/>
      <c r="O994" s="59"/>
      <c r="P994" s="59"/>
      <c r="Q994" s="59"/>
      <c r="R994" s="59"/>
      <c r="S994" s="59"/>
      <c r="T994" s="60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U994" s="18" t="s">
        <v>86</v>
      </c>
    </row>
    <row r="995" spans="1:65" s="2" customFormat="1" ht="21.75" customHeight="1">
      <c r="A995" s="33"/>
      <c r="B995" s="149"/>
      <c r="C995" s="150" t="s">
        <v>1308</v>
      </c>
      <c r="D995" s="150" t="s">
        <v>160</v>
      </c>
      <c r="E995" s="151" t="s">
        <v>1254</v>
      </c>
      <c r="F995" s="152" t="s">
        <v>1255</v>
      </c>
      <c r="G995" s="153" t="s">
        <v>163</v>
      </c>
      <c r="H995" s="154">
        <v>8</v>
      </c>
      <c r="I995" s="155"/>
      <c r="J995" s="156">
        <f>ROUND(I995*H995,2)</f>
        <v>0</v>
      </c>
      <c r="K995" s="152" t="s">
        <v>636</v>
      </c>
      <c r="L995" s="34"/>
      <c r="M995" s="157" t="s">
        <v>1</v>
      </c>
      <c r="N995" s="158" t="s">
        <v>43</v>
      </c>
      <c r="O995" s="59"/>
      <c r="P995" s="159">
        <f>O995*H995</f>
        <v>0</v>
      </c>
      <c r="Q995" s="159">
        <v>0.00061</v>
      </c>
      <c r="R995" s="159">
        <f>Q995*H995</f>
        <v>0.00488</v>
      </c>
      <c r="S995" s="159">
        <v>0</v>
      </c>
      <c r="T995" s="160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61" t="s">
        <v>164</v>
      </c>
      <c r="AT995" s="161" t="s">
        <v>160</v>
      </c>
      <c r="AU995" s="161" t="s">
        <v>86</v>
      </c>
      <c r="AY995" s="18" t="s">
        <v>157</v>
      </c>
      <c r="BE995" s="162">
        <f>IF(N995="základní",J995,0)</f>
        <v>0</v>
      </c>
      <c r="BF995" s="162">
        <f>IF(N995="snížená",J995,0)</f>
        <v>0</v>
      </c>
      <c r="BG995" s="162">
        <f>IF(N995="zákl. přenesená",J995,0)</f>
        <v>0</v>
      </c>
      <c r="BH995" s="162">
        <f>IF(N995="sníž. přenesená",J995,0)</f>
        <v>0</v>
      </c>
      <c r="BI995" s="162">
        <f>IF(N995="nulová",J995,0)</f>
        <v>0</v>
      </c>
      <c r="BJ995" s="18" t="s">
        <v>33</v>
      </c>
      <c r="BK995" s="162">
        <f>ROUND(I995*H995,2)</f>
        <v>0</v>
      </c>
      <c r="BL995" s="18" t="s">
        <v>164</v>
      </c>
      <c r="BM995" s="161" t="s">
        <v>1309</v>
      </c>
    </row>
    <row r="996" spans="1:47" s="2" customFormat="1" ht="12">
      <c r="A996" s="33"/>
      <c r="B996" s="34"/>
      <c r="C996" s="33"/>
      <c r="D996" s="199" t="s">
        <v>638</v>
      </c>
      <c r="E996" s="33"/>
      <c r="F996" s="200" t="s">
        <v>1257</v>
      </c>
      <c r="G996" s="33"/>
      <c r="H996" s="33"/>
      <c r="I996" s="201"/>
      <c r="J996" s="33"/>
      <c r="K996" s="33"/>
      <c r="L996" s="34"/>
      <c r="M996" s="202"/>
      <c r="N996" s="203"/>
      <c r="O996" s="59"/>
      <c r="P996" s="59"/>
      <c r="Q996" s="59"/>
      <c r="R996" s="59"/>
      <c r="S996" s="59"/>
      <c r="T996" s="60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T996" s="18" t="s">
        <v>638</v>
      </c>
      <c r="AU996" s="18" t="s">
        <v>86</v>
      </c>
    </row>
    <row r="997" spans="2:51" s="14" customFormat="1" ht="12">
      <c r="B997" s="186"/>
      <c r="D997" s="179" t="s">
        <v>245</v>
      </c>
      <c r="E997" s="187" t="s">
        <v>1</v>
      </c>
      <c r="F997" s="188" t="s">
        <v>1310</v>
      </c>
      <c r="H997" s="189">
        <v>8</v>
      </c>
      <c r="I997" s="190"/>
      <c r="L997" s="186"/>
      <c r="M997" s="191"/>
      <c r="N997" s="192"/>
      <c r="O997" s="192"/>
      <c r="P997" s="192"/>
      <c r="Q997" s="192"/>
      <c r="R997" s="192"/>
      <c r="S997" s="192"/>
      <c r="T997" s="193"/>
      <c r="AT997" s="187" t="s">
        <v>245</v>
      </c>
      <c r="AU997" s="187" t="s">
        <v>86</v>
      </c>
      <c r="AV997" s="14" t="s">
        <v>86</v>
      </c>
      <c r="AW997" s="14" t="s">
        <v>31</v>
      </c>
      <c r="AX997" s="14" t="s">
        <v>33</v>
      </c>
      <c r="AY997" s="187" t="s">
        <v>157</v>
      </c>
    </row>
    <row r="998" spans="1:47" s="2" customFormat="1" ht="12">
      <c r="A998" s="33"/>
      <c r="B998" s="34"/>
      <c r="C998" s="33"/>
      <c r="D998" s="179" t="s">
        <v>782</v>
      </c>
      <c r="E998" s="33"/>
      <c r="F998" s="220" t="s">
        <v>1311</v>
      </c>
      <c r="G998" s="33"/>
      <c r="H998" s="33"/>
      <c r="I998" s="33"/>
      <c r="J998" s="33"/>
      <c r="K998" s="33"/>
      <c r="L998" s="34"/>
      <c r="M998" s="202"/>
      <c r="N998" s="203"/>
      <c r="O998" s="59"/>
      <c r="P998" s="59"/>
      <c r="Q998" s="59"/>
      <c r="R998" s="59"/>
      <c r="S998" s="59"/>
      <c r="T998" s="60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U998" s="18" t="s">
        <v>86</v>
      </c>
    </row>
    <row r="999" spans="1:47" s="2" customFormat="1" ht="12">
      <c r="A999" s="33"/>
      <c r="B999" s="34"/>
      <c r="C999" s="33"/>
      <c r="D999" s="179" t="s">
        <v>782</v>
      </c>
      <c r="E999" s="33"/>
      <c r="F999" s="221" t="s">
        <v>923</v>
      </c>
      <c r="G999" s="33"/>
      <c r="H999" s="222">
        <v>0</v>
      </c>
      <c r="I999" s="33"/>
      <c r="J999" s="33"/>
      <c r="K999" s="33"/>
      <c r="L999" s="34"/>
      <c r="M999" s="202"/>
      <c r="N999" s="203"/>
      <c r="O999" s="59"/>
      <c r="P999" s="59"/>
      <c r="Q999" s="59"/>
      <c r="R999" s="59"/>
      <c r="S999" s="59"/>
      <c r="T999" s="60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U999" s="18" t="s">
        <v>86</v>
      </c>
    </row>
    <row r="1000" spans="1:47" s="2" customFormat="1" ht="12">
      <c r="A1000" s="33"/>
      <c r="B1000" s="34"/>
      <c r="C1000" s="33"/>
      <c r="D1000" s="179" t="s">
        <v>782</v>
      </c>
      <c r="E1000" s="33"/>
      <c r="F1000" s="221" t="s">
        <v>924</v>
      </c>
      <c r="G1000" s="33"/>
      <c r="H1000" s="222">
        <v>8</v>
      </c>
      <c r="I1000" s="33"/>
      <c r="J1000" s="33"/>
      <c r="K1000" s="33"/>
      <c r="L1000" s="34"/>
      <c r="M1000" s="202"/>
      <c r="N1000" s="203"/>
      <c r="O1000" s="59"/>
      <c r="P1000" s="59"/>
      <c r="Q1000" s="59"/>
      <c r="R1000" s="59"/>
      <c r="S1000" s="59"/>
      <c r="T1000" s="60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U1000" s="18" t="s">
        <v>86</v>
      </c>
    </row>
    <row r="1001" spans="1:47" s="2" customFormat="1" ht="12">
      <c r="A1001" s="33"/>
      <c r="B1001" s="34"/>
      <c r="C1001" s="33"/>
      <c r="D1001" s="179" t="s">
        <v>782</v>
      </c>
      <c r="E1001" s="33"/>
      <c r="F1001" s="221" t="s">
        <v>645</v>
      </c>
      <c r="G1001" s="33"/>
      <c r="H1001" s="222">
        <v>8</v>
      </c>
      <c r="I1001" s="33"/>
      <c r="J1001" s="33"/>
      <c r="K1001" s="33"/>
      <c r="L1001" s="34"/>
      <c r="M1001" s="202"/>
      <c r="N1001" s="203"/>
      <c r="O1001" s="59"/>
      <c r="P1001" s="59"/>
      <c r="Q1001" s="59"/>
      <c r="R1001" s="59"/>
      <c r="S1001" s="59"/>
      <c r="T1001" s="60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U1001" s="18" t="s">
        <v>86</v>
      </c>
    </row>
    <row r="1002" spans="1:65" s="2" customFormat="1" ht="16.5" customHeight="1">
      <c r="A1002" s="33"/>
      <c r="B1002" s="149"/>
      <c r="C1002" s="150" t="s">
        <v>1312</v>
      </c>
      <c r="D1002" s="150" t="s">
        <v>160</v>
      </c>
      <c r="E1002" s="151" t="s">
        <v>1260</v>
      </c>
      <c r="F1002" s="152" t="s">
        <v>1261</v>
      </c>
      <c r="G1002" s="153" t="s">
        <v>284</v>
      </c>
      <c r="H1002" s="154">
        <v>94.1</v>
      </c>
      <c r="I1002" s="155"/>
      <c r="J1002" s="156">
        <f>ROUND(I1002*H1002,2)</f>
        <v>0</v>
      </c>
      <c r="K1002" s="152" t="s">
        <v>636</v>
      </c>
      <c r="L1002" s="34"/>
      <c r="M1002" s="157" t="s">
        <v>1</v>
      </c>
      <c r="N1002" s="158" t="s">
        <v>43</v>
      </c>
      <c r="O1002" s="59"/>
      <c r="P1002" s="159">
        <f>O1002*H1002</f>
        <v>0</v>
      </c>
      <c r="Q1002" s="159">
        <v>0.00051</v>
      </c>
      <c r="R1002" s="159">
        <f>Q1002*H1002</f>
        <v>0.047991</v>
      </c>
      <c r="S1002" s="159">
        <v>0</v>
      </c>
      <c r="T1002" s="160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1" t="s">
        <v>164</v>
      </c>
      <c r="AT1002" s="161" t="s">
        <v>160</v>
      </c>
      <c r="AU1002" s="161" t="s">
        <v>86</v>
      </c>
      <c r="AY1002" s="18" t="s">
        <v>157</v>
      </c>
      <c r="BE1002" s="162">
        <f>IF(N1002="základní",J1002,0)</f>
        <v>0</v>
      </c>
      <c r="BF1002" s="162">
        <f>IF(N1002="snížená",J1002,0)</f>
        <v>0</v>
      </c>
      <c r="BG1002" s="162">
        <f>IF(N1002="zákl. přenesená",J1002,0)</f>
        <v>0</v>
      </c>
      <c r="BH1002" s="162">
        <f>IF(N1002="sníž. přenesená",J1002,0)</f>
        <v>0</v>
      </c>
      <c r="BI1002" s="162">
        <f>IF(N1002="nulová",J1002,0)</f>
        <v>0</v>
      </c>
      <c r="BJ1002" s="18" t="s">
        <v>33</v>
      </c>
      <c r="BK1002" s="162">
        <f>ROUND(I1002*H1002,2)</f>
        <v>0</v>
      </c>
      <c r="BL1002" s="18" t="s">
        <v>164</v>
      </c>
      <c r="BM1002" s="161" t="s">
        <v>1313</v>
      </c>
    </row>
    <row r="1003" spans="1:47" s="2" customFormat="1" ht="12">
      <c r="A1003" s="33"/>
      <c r="B1003" s="34"/>
      <c r="C1003" s="33"/>
      <c r="D1003" s="199" t="s">
        <v>638</v>
      </c>
      <c r="E1003" s="33"/>
      <c r="F1003" s="200" t="s">
        <v>1263</v>
      </c>
      <c r="G1003" s="33"/>
      <c r="H1003" s="33"/>
      <c r="I1003" s="201"/>
      <c r="J1003" s="33"/>
      <c r="K1003" s="33"/>
      <c r="L1003" s="34"/>
      <c r="M1003" s="202"/>
      <c r="N1003" s="203"/>
      <c r="O1003" s="59"/>
      <c r="P1003" s="59"/>
      <c r="Q1003" s="59"/>
      <c r="R1003" s="59"/>
      <c r="S1003" s="59"/>
      <c r="T1003" s="60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T1003" s="18" t="s">
        <v>638</v>
      </c>
      <c r="AU1003" s="18" t="s">
        <v>86</v>
      </c>
    </row>
    <row r="1004" spans="2:51" s="14" customFormat="1" ht="12">
      <c r="B1004" s="186"/>
      <c r="D1004" s="179" t="s">
        <v>245</v>
      </c>
      <c r="E1004" s="187" t="s">
        <v>1</v>
      </c>
      <c r="F1004" s="188" t="s">
        <v>560</v>
      </c>
      <c r="H1004" s="189">
        <v>94.1</v>
      </c>
      <c r="I1004" s="190"/>
      <c r="L1004" s="186"/>
      <c r="M1004" s="191"/>
      <c r="N1004" s="192"/>
      <c r="O1004" s="192"/>
      <c r="P1004" s="192"/>
      <c r="Q1004" s="192"/>
      <c r="R1004" s="192"/>
      <c r="S1004" s="192"/>
      <c r="T1004" s="193"/>
      <c r="AT1004" s="187" t="s">
        <v>245</v>
      </c>
      <c r="AU1004" s="187" t="s">
        <v>86</v>
      </c>
      <c r="AV1004" s="14" t="s">
        <v>86</v>
      </c>
      <c r="AW1004" s="14" t="s">
        <v>31</v>
      </c>
      <c r="AX1004" s="14" t="s">
        <v>33</v>
      </c>
      <c r="AY1004" s="187" t="s">
        <v>157</v>
      </c>
    </row>
    <row r="1005" spans="1:47" s="2" customFormat="1" ht="12">
      <c r="A1005" s="33"/>
      <c r="B1005" s="34"/>
      <c r="C1005" s="33"/>
      <c r="D1005" s="179" t="s">
        <v>782</v>
      </c>
      <c r="E1005" s="33"/>
      <c r="F1005" s="220" t="s">
        <v>845</v>
      </c>
      <c r="G1005" s="33"/>
      <c r="H1005" s="33"/>
      <c r="I1005" s="33"/>
      <c r="J1005" s="33"/>
      <c r="K1005" s="33"/>
      <c r="L1005" s="34"/>
      <c r="M1005" s="202"/>
      <c r="N1005" s="203"/>
      <c r="O1005" s="59"/>
      <c r="P1005" s="59"/>
      <c r="Q1005" s="59"/>
      <c r="R1005" s="59"/>
      <c r="S1005" s="59"/>
      <c r="T1005" s="60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U1005" s="18" t="s">
        <v>86</v>
      </c>
    </row>
    <row r="1006" spans="1:47" s="2" customFormat="1" ht="12">
      <c r="A1006" s="33"/>
      <c r="B1006" s="34"/>
      <c r="C1006" s="33"/>
      <c r="D1006" s="179" t="s">
        <v>782</v>
      </c>
      <c r="E1006" s="33"/>
      <c r="F1006" s="221" t="s">
        <v>846</v>
      </c>
      <c r="G1006" s="33"/>
      <c r="H1006" s="222">
        <v>0</v>
      </c>
      <c r="I1006" s="33"/>
      <c r="J1006" s="33"/>
      <c r="K1006" s="33"/>
      <c r="L1006" s="34"/>
      <c r="M1006" s="202"/>
      <c r="N1006" s="203"/>
      <c r="O1006" s="59"/>
      <c r="P1006" s="59"/>
      <c r="Q1006" s="59"/>
      <c r="R1006" s="59"/>
      <c r="S1006" s="59"/>
      <c r="T1006" s="60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U1006" s="18" t="s">
        <v>86</v>
      </c>
    </row>
    <row r="1007" spans="1:47" s="2" customFormat="1" ht="12">
      <c r="A1007" s="33"/>
      <c r="B1007" s="34"/>
      <c r="C1007" s="33"/>
      <c r="D1007" s="179" t="s">
        <v>782</v>
      </c>
      <c r="E1007" s="33"/>
      <c r="F1007" s="221" t="s">
        <v>749</v>
      </c>
      <c r="G1007" s="33"/>
      <c r="H1007" s="222">
        <v>0</v>
      </c>
      <c r="I1007" s="33"/>
      <c r="J1007" s="33"/>
      <c r="K1007" s="33"/>
      <c r="L1007" s="34"/>
      <c r="M1007" s="202"/>
      <c r="N1007" s="203"/>
      <c r="O1007" s="59"/>
      <c r="P1007" s="59"/>
      <c r="Q1007" s="59"/>
      <c r="R1007" s="59"/>
      <c r="S1007" s="59"/>
      <c r="T1007" s="60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U1007" s="18" t="s">
        <v>86</v>
      </c>
    </row>
    <row r="1008" spans="1:47" s="2" customFormat="1" ht="12">
      <c r="A1008" s="33"/>
      <c r="B1008" s="34"/>
      <c r="C1008" s="33"/>
      <c r="D1008" s="179" t="s">
        <v>782</v>
      </c>
      <c r="E1008" s="33"/>
      <c r="F1008" s="221" t="s">
        <v>847</v>
      </c>
      <c r="G1008" s="33"/>
      <c r="H1008" s="222">
        <v>28.47</v>
      </c>
      <c r="I1008" s="33"/>
      <c r="J1008" s="33"/>
      <c r="K1008" s="33"/>
      <c r="L1008" s="34"/>
      <c r="M1008" s="202"/>
      <c r="N1008" s="203"/>
      <c r="O1008" s="59"/>
      <c r="P1008" s="59"/>
      <c r="Q1008" s="59"/>
      <c r="R1008" s="59"/>
      <c r="S1008" s="59"/>
      <c r="T1008" s="60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U1008" s="18" t="s">
        <v>86</v>
      </c>
    </row>
    <row r="1009" spans="1:47" s="2" customFormat="1" ht="12">
      <c r="A1009" s="33"/>
      <c r="B1009" s="34"/>
      <c r="C1009" s="33"/>
      <c r="D1009" s="179" t="s">
        <v>782</v>
      </c>
      <c r="E1009" s="33"/>
      <c r="F1009" s="221" t="s">
        <v>848</v>
      </c>
      <c r="G1009" s="33"/>
      <c r="H1009" s="222">
        <v>29.47</v>
      </c>
      <c r="I1009" s="33"/>
      <c r="J1009" s="33"/>
      <c r="K1009" s="33"/>
      <c r="L1009" s="34"/>
      <c r="M1009" s="202"/>
      <c r="N1009" s="203"/>
      <c r="O1009" s="59"/>
      <c r="P1009" s="59"/>
      <c r="Q1009" s="59"/>
      <c r="R1009" s="59"/>
      <c r="S1009" s="59"/>
      <c r="T1009" s="60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U1009" s="18" t="s">
        <v>86</v>
      </c>
    </row>
    <row r="1010" spans="1:47" s="2" customFormat="1" ht="12">
      <c r="A1010" s="33"/>
      <c r="B1010" s="34"/>
      <c r="C1010" s="33"/>
      <c r="D1010" s="179" t="s">
        <v>782</v>
      </c>
      <c r="E1010" s="33"/>
      <c r="F1010" s="221" t="s">
        <v>849</v>
      </c>
      <c r="G1010" s="33"/>
      <c r="H1010" s="222">
        <v>36.16</v>
      </c>
      <c r="I1010" s="33"/>
      <c r="J1010" s="33"/>
      <c r="K1010" s="33"/>
      <c r="L1010" s="34"/>
      <c r="M1010" s="202"/>
      <c r="N1010" s="203"/>
      <c r="O1010" s="59"/>
      <c r="P1010" s="59"/>
      <c r="Q1010" s="59"/>
      <c r="R1010" s="59"/>
      <c r="S1010" s="59"/>
      <c r="T1010" s="60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U1010" s="18" t="s">
        <v>86</v>
      </c>
    </row>
    <row r="1011" spans="1:47" s="2" customFormat="1" ht="12">
      <c r="A1011" s="33"/>
      <c r="B1011" s="34"/>
      <c r="C1011" s="33"/>
      <c r="D1011" s="179" t="s">
        <v>782</v>
      </c>
      <c r="E1011" s="33"/>
      <c r="F1011" s="221" t="s">
        <v>645</v>
      </c>
      <c r="G1011" s="33"/>
      <c r="H1011" s="222">
        <v>94.1</v>
      </c>
      <c r="I1011" s="33"/>
      <c r="J1011" s="33"/>
      <c r="K1011" s="33"/>
      <c r="L1011" s="34"/>
      <c r="M1011" s="202"/>
      <c r="N1011" s="203"/>
      <c r="O1011" s="59"/>
      <c r="P1011" s="59"/>
      <c r="Q1011" s="59"/>
      <c r="R1011" s="59"/>
      <c r="S1011" s="59"/>
      <c r="T1011" s="60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U1011" s="18" t="s">
        <v>86</v>
      </c>
    </row>
    <row r="1012" spans="1:65" s="2" customFormat="1" ht="16.5" customHeight="1">
      <c r="A1012" s="33"/>
      <c r="B1012" s="149"/>
      <c r="C1012" s="150" t="s">
        <v>1314</v>
      </c>
      <c r="D1012" s="150" t="s">
        <v>160</v>
      </c>
      <c r="E1012" s="151" t="s">
        <v>1315</v>
      </c>
      <c r="F1012" s="152" t="s">
        <v>1316</v>
      </c>
      <c r="G1012" s="153" t="s">
        <v>284</v>
      </c>
      <c r="H1012" s="154">
        <v>94.1</v>
      </c>
      <c r="I1012" s="155"/>
      <c r="J1012" s="156">
        <f>ROUND(I1012*H1012,2)</f>
        <v>0</v>
      </c>
      <c r="K1012" s="152" t="s">
        <v>1</v>
      </c>
      <c r="L1012" s="34"/>
      <c r="M1012" s="157" t="s">
        <v>1</v>
      </c>
      <c r="N1012" s="158" t="s">
        <v>43</v>
      </c>
      <c r="O1012" s="59"/>
      <c r="P1012" s="159">
        <f>O1012*H1012</f>
        <v>0</v>
      </c>
      <c r="Q1012" s="159">
        <v>0.26376</v>
      </c>
      <c r="R1012" s="159">
        <f>Q1012*H1012</f>
        <v>24.819816</v>
      </c>
      <c r="S1012" s="159">
        <v>0</v>
      </c>
      <c r="T1012" s="160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61" t="s">
        <v>164</v>
      </c>
      <c r="AT1012" s="161" t="s">
        <v>160</v>
      </c>
      <c r="AU1012" s="161" t="s">
        <v>86</v>
      </c>
      <c r="AY1012" s="18" t="s">
        <v>157</v>
      </c>
      <c r="BE1012" s="162">
        <f>IF(N1012="základní",J1012,0)</f>
        <v>0</v>
      </c>
      <c r="BF1012" s="162">
        <f>IF(N1012="snížená",J1012,0)</f>
        <v>0</v>
      </c>
      <c r="BG1012" s="162">
        <f>IF(N1012="zákl. přenesená",J1012,0)</f>
        <v>0</v>
      </c>
      <c r="BH1012" s="162">
        <f>IF(N1012="sníž. přenesená",J1012,0)</f>
        <v>0</v>
      </c>
      <c r="BI1012" s="162">
        <f>IF(N1012="nulová",J1012,0)</f>
        <v>0</v>
      </c>
      <c r="BJ1012" s="18" t="s">
        <v>33</v>
      </c>
      <c r="BK1012" s="162">
        <f>ROUND(I1012*H1012,2)</f>
        <v>0</v>
      </c>
      <c r="BL1012" s="18" t="s">
        <v>164</v>
      </c>
      <c r="BM1012" s="161" t="s">
        <v>1317</v>
      </c>
    </row>
    <row r="1013" spans="2:51" s="14" customFormat="1" ht="12">
      <c r="B1013" s="186"/>
      <c r="D1013" s="179" t="s">
        <v>245</v>
      </c>
      <c r="E1013" s="187" t="s">
        <v>1</v>
      </c>
      <c r="F1013" s="188" t="s">
        <v>1318</v>
      </c>
      <c r="H1013" s="189">
        <v>94.1</v>
      </c>
      <c r="I1013" s="190"/>
      <c r="L1013" s="186"/>
      <c r="M1013" s="191"/>
      <c r="N1013" s="192"/>
      <c r="O1013" s="192"/>
      <c r="P1013" s="192"/>
      <c r="Q1013" s="192"/>
      <c r="R1013" s="192"/>
      <c r="S1013" s="192"/>
      <c r="T1013" s="193"/>
      <c r="AT1013" s="187" t="s">
        <v>245</v>
      </c>
      <c r="AU1013" s="187" t="s">
        <v>86</v>
      </c>
      <c r="AV1013" s="14" t="s">
        <v>86</v>
      </c>
      <c r="AW1013" s="14" t="s">
        <v>31</v>
      </c>
      <c r="AX1013" s="14" t="s">
        <v>33</v>
      </c>
      <c r="AY1013" s="187" t="s">
        <v>157</v>
      </c>
    </row>
    <row r="1014" spans="1:47" s="2" customFormat="1" ht="12">
      <c r="A1014" s="33"/>
      <c r="B1014" s="34"/>
      <c r="C1014" s="33"/>
      <c r="D1014" s="179" t="s">
        <v>782</v>
      </c>
      <c r="E1014" s="33"/>
      <c r="F1014" s="220" t="s">
        <v>873</v>
      </c>
      <c r="G1014" s="33"/>
      <c r="H1014" s="33"/>
      <c r="I1014" s="33"/>
      <c r="J1014" s="33"/>
      <c r="K1014" s="33"/>
      <c r="L1014" s="34"/>
      <c r="M1014" s="202"/>
      <c r="N1014" s="203"/>
      <c r="O1014" s="59"/>
      <c r="P1014" s="59"/>
      <c r="Q1014" s="59"/>
      <c r="R1014" s="59"/>
      <c r="S1014" s="59"/>
      <c r="T1014" s="60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U1014" s="18" t="s">
        <v>86</v>
      </c>
    </row>
    <row r="1015" spans="1:47" s="2" customFormat="1" ht="12">
      <c r="A1015" s="33"/>
      <c r="B1015" s="34"/>
      <c r="C1015" s="33"/>
      <c r="D1015" s="179" t="s">
        <v>782</v>
      </c>
      <c r="E1015" s="33"/>
      <c r="F1015" s="221" t="s">
        <v>829</v>
      </c>
      <c r="G1015" s="33"/>
      <c r="H1015" s="222">
        <v>0</v>
      </c>
      <c r="I1015" s="33"/>
      <c r="J1015" s="33"/>
      <c r="K1015" s="33"/>
      <c r="L1015" s="34"/>
      <c r="M1015" s="202"/>
      <c r="N1015" s="203"/>
      <c r="O1015" s="59"/>
      <c r="P1015" s="59"/>
      <c r="Q1015" s="59"/>
      <c r="R1015" s="59"/>
      <c r="S1015" s="59"/>
      <c r="T1015" s="60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U1015" s="18" t="s">
        <v>86</v>
      </c>
    </row>
    <row r="1016" spans="1:47" s="2" customFormat="1" ht="12">
      <c r="A1016" s="33"/>
      <c r="B1016" s="34"/>
      <c r="C1016" s="33"/>
      <c r="D1016" s="179" t="s">
        <v>782</v>
      </c>
      <c r="E1016" s="33"/>
      <c r="F1016" s="221" t="s">
        <v>830</v>
      </c>
      <c r="G1016" s="33"/>
      <c r="H1016" s="222">
        <v>0</v>
      </c>
      <c r="I1016" s="33"/>
      <c r="J1016" s="33"/>
      <c r="K1016" s="33"/>
      <c r="L1016" s="34"/>
      <c r="M1016" s="202"/>
      <c r="N1016" s="203"/>
      <c r="O1016" s="59"/>
      <c r="P1016" s="59"/>
      <c r="Q1016" s="59"/>
      <c r="R1016" s="59"/>
      <c r="S1016" s="59"/>
      <c r="T1016" s="60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U1016" s="18" t="s">
        <v>86</v>
      </c>
    </row>
    <row r="1017" spans="1:47" s="2" customFormat="1" ht="12">
      <c r="A1017" s="33"/>
      <c r="B1017" s="34"/>
      <c r="C1017" s="33"/>
      <c r="D1017" s="179" t="s">
        <v>782</v>
      </c>
      <c r="E1017" s="33"/>
      <c r="F1017" s="221" t="s">
        <v>749</v>
      </c>
      <c r="G1017" s="33"/>
      <c r="H1017" s="222">
        <v>0</v>
      </c>
      <c r="I1017" s="33"/>
      <c r="J1017" s="33"/>
      <c r="K1017" s="33"/>
      <c r="L1017" s="34"/>
      <c r="M1017" s="202"/>
      <c r="N1017" s="203"/>
      <c r="O1017" s="59"/>
      <c r="P1017" s="59"/>
      <c r="Q1017" s="59"/>
      <c r="R1017" s="59"/>
      <c r="S1017" s="59"/>
      <c r="T1017" s="60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U1017" s="18" t="s">
        <v>86</v>
      </c>
    </row>
    <row r="1018" spans="1:47" s="2" customFormat="1" ht="12">
      <c r="A1018" s="33"/>
      <c r="B1018" s="34"/>
      <c r="C1018" s="33"/>
      <c r="D1018" s="179" t="s">
        <v>782</v>
      </c>
      <c r="E1018" s="33"/>
      <c r="F1018" s="221" t="s">
        <v>831</v>
      </c>
      <c r="G1018" s="33"/>
      <c r="H1018" s="222">
        <v>295.68</v>
      </c>
      <c r="I1018" s="33"/>
      <c r="J1018" s="33"/>
      <c r="K1018" s="33"/>
      <c r="L1018" s="34"/>
      <c r="M1018" s="202"/>
      <c r="N1018" s="203"/>
      <c r="O1018" s="59"/>
      <c r="P1018" s="59"/>
      <c r="Q1018" s="59"/>
      <c r="R1018" s="59"/>
      <c r="S1018" s="59"/>
      <c r="T1018" s="60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U1018" s="18" t="s">
        <v>86</v>
      </c>
    </row>
    <row r="1019" spans="1:47" s="2" customFormat="1" ht="12">
      <c r="A1019" s="33"/>
      <c r="B1019" s="34"/>
      <c r="C1019" s="33"/>
      <c r="D1019" s="179" t="s">
        <v>782</v>
      </c>
      <c r="E1019" s="33"/>
      <c r="F1019" s="221" t="s">
        <v>840</v>
      </c>
      <c r="G1019" s="33"/>
      <c r="H1019" s="222">
        <v>71.26</v>
      </c>
      <c r="I1019" s="33"/>
      <c r="J1019" s="33"/>
      <c r="K1019" s="33"/>
      <c r="L1019" s="34"/>
      <c r="M1019" s="202"/>
      <c r="N1019" s="203"/>
      <c r="O1019" s="59"/>
      <c r="P1019" s="59"/>
      <c r="Q1019" s="59"/>
      <c r="R1019" s="59"/>
      <c r="S1019" s="59"/>
      <c r="T1019" s="60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U1019" s="18" t="s">
        <v>86</v>
      </c>
    </row>
    <row r="1020" spans="1:47" s="2" customFormat="1" ht="12">
      <c r="A1020" s="33"/>
      <c r="B1020" s="34"/>
      <c r="C1020" s="33"/>
      <c r="D1020" s="179" t="s">
        <v>782</v>
      </c>
      <c r="E1020" s="33"/>
      <c r="F1020" s="221" t="s">
        <v>776</v>
      </c>
      <c r="G1020" s="33"/>
      <c r="H1020" s="222">
        <v>366.94</v>
      </c>
      <c r="I1020" s="33"/>
      <c r="J1020" s="33"/>
      <c r="K1020" s="33"/>
      <c r="L1020" s="34"/>
      <c r="M1020" s="202"/>
      <c r="N1020" s="203"/>
      <c r="O1020" s="59"/>
      <c r="P1020" s="59"/>
      <c r="Q1020" s="59"/>
      <c r="R1020" s="59"/>
      <c r="S1020" s="59"/>
      <c r="T1020" s="60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U1020" s="18" t="s">
        <v>86</v>
      </c>
    </row>
    <row r="1021" spans="1:47" s="2" customFormat="1" ht="12">
      <c r="A1021" s="33"/>
      <c r="B1021" s="34"/>
      <c r="C1021" s="33"/>
      <c r="D1021" s="179" t="s">
        <v>782</v>
      </c>
      <c r="E1021" s="33"/>
      <c r="F1021" s="220" t="s">
        <v>845</v>
      </c>
      <c r="G1021" s="33"/>
      <c r="H1021" s="33"/>
      <c r="I1021" s="33"/>
      <c r="J1021" s="33"/>
      <c r="K1021" s="33"/>
      <c r="L1021" s="34"/>
      <c r="M1021" s="202"/>
      <c r="N1021" s="203"/>
      <c r="O1021" s="59"/>
      <c r="P1021" s="59"/>
      <c r="Q1021" s="59"/>
      <c r="R1021" s="59"/>
      <c r="S1021" s="59"/>
      <c r="T1021" s="60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U1021" s="18" t="s">
        <v>86</v>
      </c>
    </row>
    <row r="1022" spans="1:47" s="2" customFormat="1" ht="12">
      <c r="A1022" s="33"/>
      <c r="B1022" s="34"/>
      <c r="C1022" s="33"/>
      <c r="D1022" s="179" t="s">
        <v>782</v>
      </c>
      <c r="E1022" s="33"/>
      <c r="F1022" s="221" t="s">
        <v>846</v>
      </c>
      <c r="G1022" s="33"/>
      <c r="H1022" s="222">
        <v>0</v>
      </c>
      <c r="I1022" s="33"/>
      <c r="J1022" s="33"/>
      <c r="K1022" s="33"/>
      <c r="L1022" s="34"/>
      <c r="M1022" s="202"/>
      <c r="N1022" s="203"/>
      <c r="O1022" s="59"/>
      <c r="P1022" s="59"/>
      <c r="Q1022" s="59"/>
      <c r="R1022" s="59"/>
      <c r="S1022" s="59"/>
      <c r="T1022" s="60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U1022" s="18" t="s">
        <v>86</v>
      </c>
    </row>
    <row r="1023" spans="1:47" s="2" customFormat="1" ht="12">
      <c r="A1023" s="33"/>
      <c r="B1023" s="34"/>
      <c r="C1023" s="33"/>
      <c r="D1023" s="179" t="s">
        <v>782</v>
      </c>
      <c r="E1023" s="33"/>
      <c r="F1023" s="221" t="s">
        <v>749</v>
      </c>
      <c r="G1023" s="33"/>
      <c r="H1023" s="222">
        <v>0</v>
      </c>
      <c r="I1023" s="33"/>
      <c r="J1023" s="33"/>
      <c r="K1023" s="33"/>
      <c r="L1023" s="34"/>
      <c r="M1023" s="202"/>
      <c r="N1023" s="203"/>
      <c r="O1023" s="59"/>
      <c r="P1023" s="59"/>
      <c r="Q1023" s="59"/>
      <c r="R1023" s="59"/>
      <c r="S1023" s="59"/>
      <c r="T1023" s="60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U1023" s="18" t="s">
        <v>86</v>
      </c>
    </row>
    <row r="1024" spans="1:47" s="2" customFormat="1" ht="12">
      <c r="A1024" s="33"/>
      <c r="B1024" s="34"/>
      <c r="C1024" s="33"/>
      <c r="D1024" s="179" t="s">
        <v>782</v>
      </c>
      <c r="E1024" s="33"/>
      <c r="F1024" s="221" t="s">
        <v>847</v>
      </c>
      <c r="G1024" s="33"/>
      <c r="H1024" s="222">
        <v>28.47</v>
      </c>
      <c r="I1024" s="33"/>
      <c r="J1024" s="33"/>
      <c r="K1024" s="33"/>
      <c r="L1024" s="34"/>
      <c r="M1024" s="202"/>
      <c r="N1024" s="203"/>
      <c r="O1024" s="59"/>
      <c r="P1024" s="59"/>
      <c r="Q1024" s="59"/>
      <c r="R1024" s="59"/>
      <c r="S1024" s="59"/>
      <c r="T1024" s="60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U1024" s="18" t="s">
        <v>86</v>
      </c>
    </row>
    <row r="1025" spans="1:47" s="2" customFormat="1" ht="12">
      <c r="A1025" s="33"/>
      <c r="B1025" s="34"/>
      <c r="C1025" s="33"/>
      <c r="D1025" s="179" t="s">
        <v>782</v>
      </c>
      <c r="E1025" s="33"/>
      <c r="F1025" s="221" t="s">
        <v>848</v>
      </c>
      <c r="G1025" s="33"/>
      <c r="H1025" s="222">
        <v>29.47</v>
      </c>
      <c r="I1025" s="33"/>
      <c r="J1025" s="33"/>
      <c r="K1025" s="33"/>
      <c r="L1025" s="34"/>
      <c r="M1025" s="202"/>
      <c r="N1025" s="203"/>
      <c r="O1025" s="59"/>
      <c r="P1025" s="59"/>
      <c r="Q1025" s="59"/>
      <c r="R1025" s="59"/>
      <c r="S1025" s="59"/>
      <c r="T1025" s="60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U1025" s="18" t="s">
        <v>86</v>
      </c>
    </row>
    <row r="1026" spans="1:47" s="2" customFormat="1" ht="12">
      <c r="A1026" s="33"/>
      <c r="B1026" s="34"/>
      <c r="C1026" s="33"/>
      <c r="D1026" s="179" t="s">
        <v>782</v>
      </c>
      <c r="E1026" s="33"/>
      <c r="F1026" s="221" t="s">
        <v>849</v>
      </c>
      <c r="G1026" s="33"/>
      <c r="H1026" s="222">
        <v>36.16</v>
      </c>
      <c r="I1026" s="33"/>
      <c r="J1026" s="33"/>
      <c r="K1026" s="33"/>
      <c r="L1026" s="34"/>
      <c r="M1026" s="202"/>
      <c r="N1026" s="203"/>
      <c r="O1026" s="59"/>
      <c r="P1026" s="59"/>
      <c r="Q1026" s="59"/>
      <c r="R1026" s="59"/>
      <c r="S1026" s="59"/>
      <c r="T1026" s="60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U1026" s="18" t="s">
        <v>86</v>
      </c>
    </row>
    <row r="1027" spans="1:47" s="2" customFormat="1" ht="12">
      <c r="A1027" s="33"/>
      <c r="B1027" s="34"/>
      <c r="C1027" s="33"/>
      <c r="D1027" s="179" t="s">
        <v>782</v>
      </c>
      <c r="E1027" s="33"/>
      <c r="F1027" s="221" t="s">
        <v>645</v>
      </c>
      <c r="G1027" s="33"/>
      <c r="H1027" s="222">
        <v>94.1</v>
      </c>
      <c r="I1027" s="33"/>
      <c r="J1027" s="33"/>
      <c r="K1027" s="33"/>
      <c r="L1027" s="34"/>
      <c r="M1027" s="202"/>
      <c r="N1027" s="203"/>
      <c r="O1027" s="59"/>
      <c r="P1027" s="59"/>
      <c r="Q1027" s="59"/>
      <c r="R1027" s="59"/>
      <c r="S1027" s="59"/>
      <c r="T1027" s="60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U1027" s="18" t="s">
        <v>86</v>
      </c>
    </row>
    <row r="1028" spans="1:65" s="2" customFormat="1" ht="16.5" customHeight="1">
      <c r="A1028" s="33"/>
      <c r="B1028" s="149"/>
      <c r="C1028" s="150" t="s">
        <v>1319</v>
      </c>
      <c r="D1028" s="150" t="s">
        <v>160</v>
      </c>
      <c r="E1028" s="151" t="s">
        <v>1270</v>
      </c>
      <c r="F1028" s="152" t="s">
        <v>1271</v>
      </c>
      <c r="G1028" s="153" t="s">
        <v>284</v>
      </c>
      <c r="H1028" s="154">
        <v>94.1</v>
      </c>
      <c r="I1028" s="155"/>
      <c r="J1028" s="156">
        <f>ROUND(I1028*H1028,2)</f>
        <v>0</v>
      </c>
      <c r="K1028" s="152" t="s">
        <v>636</v>
      </c>
      <c r="L1028" s="34"/>
      <c r="M1028" s="157" t="s">
        <v>1</v>
      </c>
      <c r="N1028" s="158" t="s">
        <v>43</v>
      </c>
      <c r="O1028" s="59"/>
      <c r="P1028" s="159">
        <f>O1028*H1028</f>
        <v>0</v>
      </c>
      <c r="Q1028" s="159">
        <v>0.00561</v>
      </c>
      <c r="R1028" s="159">
        <f>Q1028*H1028</f>
        <v>0.527901</v>
      </c>
      <c r="S1028" s="159">
        <v>0</v>
      </c>
      <c r="T1028" s="160">
        <f>S1028*H1028</f>
        <v>0</v>
      </c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R1028" s="161" t="s">
        <v>164</v>
      </c>
      <c r="AT1028" s="161" t="s">
        <v>160</v>
      </c>
      <c r="AU1028" s="161" t="s">
        <v>86</v>
      </c>
      <c r="AY1028" s="18" t="s">
        <v>157</v>
      </c>
      <c r="BE1028" s="162">
        <f>IF(N1028="základní",J1028,0)</f>
        <v>0</v>
      </c>
      <c r="BF1028" s="162">
        <f>IF(N1028="snížená",J1028,0)</f>
        <v>0</v>
      </c>
      <c r="BG1028" s="162">
        <f>IF(N1028="zákl. přenesená",J1028,0)</f>
        <v>0</v>
      </c>
      <c r="BH1028" s="162">
        <f>IF(N1028="sníž. přenesená",J1028,0)</f>
        <v>0</v>
      </c>
      <c r="BI1028" s="162">
        <f>IF(N1028="nulová",J1028,0)</f>
        <v>0</v>
      </c>
      <c r="BJ1028" s="18" t="s">
        <v>33</v>
      </c>
      <c r="BK1028" s="162">
        <f>ROUND(I1028*H1028,2)</f>
        <v>0</v>
      </c>
      <c r="BL1028" s="18" t="s">
        <v>164</v>
      </c>
      <c r="BM1028" s="161" t="s">
        <v>1320</v>
      </c>
    </row>
    <row r="1029" spans="1:47" s="2" customFormat="1" ht="12">
      <c r="A1029" s="33"/>
      <c r="B1029" s="34"/>
      <c r="C1029" s="33"/>
      <c r="D1029" s="199" t="s">
        <v>638</v>
      </c>
      <c r="E1029" s="33"/>
      <c r="F1029" s="200" t="s">
        <v>1273</v>
      </c>
      <c r="G1029" s="33"/>
      <c r="H1029" s="33"/>
      <c r="I1029" s="201"/>
      <c r="J1029" s="33"/>
      <c r="K1029" s="33"/>
      <c r="L1029" s="34"/>
      <c r="M1029" s="202"/>
      <c r="N1029" s="203"/>
      <c r="O1029" s="59"/>
      <c r="P1029" s="59"/>
      <c r="Q1029" s="59"/>
      <c r="R1029" s="59"/>
      <c r="S1029" s="59"/>
      <c r="T1029" s="60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T1029" s="18" t="s">
        <v>638</v>
      </c>
      <c r="AU1029" s="18" t="s">
        <v>86</v>
      </c>
    </row>
    <row r="1030" spans="2:51" s="14" customFormat="1" ht="12">
      <c r="B1030" s="186"/>
      <c r="D1030" s="179" t="s">
        <v>245</v>
      </c>
      <c r="E1030" s="187" t="s">
        <v>1</v>
      </c>
      <c r="F1030" s="188" t="s">
        <v>560</v>
      </c>
      <c r="H1030" s="189">
        <v>94.1</v>
      </c>
      <c r="I1030" s="190"/>
      <c r="L1030" s="186"/>
      <c r="M1030" s="191"/>
      <c r="N1030" s="192"/>
      <c r="O1030" s="192"/>
      <c r="P1030" s="192"/>
      <c r="Q1030" s="192"/>
      <c r="R1030" s="192"/>
      <c r="S1030" s="192"/>
      <c r="T1030" s="193"/>
      <c r="AT1030" s="187" t="s">
        <v>245</v>
      </c>
      <c r="AU1030" s="187" t="s">
        <v>86</v>
      </c>
      <c r="AV1030" s="14" t="s">
        <v>86</v>
      </c>
      <c r="AW1030" s="14" t="s">
        <v>31</v>
      </c>
      <c r="AX1030" s="14" t="s">
        <v>33</v>
      </c>
      <c r="AY1030" s="187" t="s">
        <v>157</v>
      </c>
    </row>
    <row r="1031" spans="1:47" s="2" customFormat="1" ht="12">
      <c r="A1031" s="33"/>
      <c r="B1031" s="34"/>
      <c r="C1031" s="33"/>
      <c r="D1031" s="179" t="s">
        <v>782</v>
      </c>
      <c r="E1031" s="33"/>
      <c r="F1031" s="220" t="s">
        <v>845</v>
      </c>
      <c r="G1031" s="33"/>
      <c r="H1031" s="33"/>
      <c r="I1031" s="33"/>
      <c r="J1031" s="33"/>
      <c r="K1031" s="33"/>
      <c r="L1031" s="34"/>
      <c r="M1031" s="202"/>
      <c r="N1031" s="203"/>
      <c r="O1031" s="59"/>
      <c r="P1031" s="59"/>
      <c r="Q1031" s="59"/>
      <c r="R1031" s="59"/>
      <c r="S1031" s="59"/>
      <c r="T1031" s="60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U1031" s="18" t="s">
        <v>86</v>
      </c>
    </row>
    <row r="1032" spans="1:47" s="2" customFormat="1" ht="12">
      <c r="A1032" s="33"/>
      <c r="B1032" s="34"/>
      <c r="C1032" s="33"/>
      <c r="D1032" s="179" t="s">
        <v>782</v>
      </c>
      <c r="E1032" s="33"/>
      <c r="F1032" s="221" t="s">
        <v>846</v>
      </c>
      <c r="G1032" s="33"/>
      <c r="H1032" s="222">
        <v>0</v>
      </c>
      <c r="I1032" s="33"/>
      <c r="J1032" s="33"/>
      <c r="K1032" s="33"/>
      <c r="L1032" s="34"/>
      <c r="M1032" s="202"/>
      <c r="N1032" s="203"/>
      <c r="O1032" s="59"/>
      <c r="P1032" s="59"/>
      <c r="Q1032" s="59"/>
      <c r="R1032" s="59"/>
      <c r="S1032" s="59"/>
      <c r="T1032" s="60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U1032" s="18" t="s">
        <v>86</v>
      </c>
    </row>
    <row r="1033" spans="1:47" s="2" customFormat="1" ht="12">
      <c r="A1033" s="33"/>
      <c r="B1033" s="34"/>
      <c r="C1033" s="33"/>
      <c r="D1033" s="179" t="s">
        <v>782</v>
      </c>
      <c r="E1033" s="33"/>
      <c r="F1033" s="221" t="s">
        <v>749</v>
      </c>
      <c r="G1033" s="33"/>
      <c r="H1033" s="222">
        <v>0</v>
      </c>
      <c r="I1033" s="33"/>
      <c r="J1033" s="33"/>
      <c r="K1033" s="33"/>
      <c r="L1033" s="34"/>
      <c r="M1033" s="202"/>
      <c r="N1033" s="203"/>
      <c r="O1033" s="59"/>
      <c r="P1033" s="59"/>
      <c r="Q1033" s="59"/>
      <c r="R1033" s="59"/>
      <c r="S1033" s="59"/>
      <c r="T1033" s="60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U1033" s="18" t="s">
        <v>86</v>
      </c>
    </row>
    <row r="1034" spans="1:47" s="2" customFormat="1" ht="12">
      <c r="A1034" s="33"/>
      <c r="B1034" s="34"/>
      <c r="C1034" s="33"/>
      <c r="D1034" s="179" t="s">
        <v>782</v>
      </c>
      <c r="E1034" s="33"/>
      <c r="F1034" s="221" t="s">
        <v>847</v>
      </c>
      <c r="G1034" s="33"/>
      <c r="H1034" s="222">
        <v>28.47</v>
      </c>
      <c r="I1034" s="33"/>
      <c r="J1034" s="33"/>
      <c r="K1034" s="33"/>
      <c r="L1034" s="34"/>
      <c r="M1034" s="202"/>
      <c r="N1034" s="203"/>
      <c r="O1034" s="59"/>
      <c r="P1034" s="59"/>
      <c r="Q1034" s="59"/>
      <c r="R1034" s="59"/>
      <c r="S1034" s="59"/>
      <c r="T1034" s="60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U1034" s="18" t="s">
        <v>86</v>
      </c>
    </row>
    <row r="1035" spans="1:47" s="2" customFormat="1" ht="12">
      <c r="A1035" s="33"/>
      <c r="B1035" s="34"/>
      <c r="C1035" s="33"/>
      <c r="D1035" s="179" t="s">
        <v>782</v>
      </c>
      <c r="E1035" s="33"/>
      <c r="F1035" s="221" t="s">
        <v>848</v>
      </c>
      <c r="G1035" s="33"/>
      <c r="H1035" s="222">
        <v>29.47</v>
      </c>
      <c r="I1035" s="33"/>
      <c r="J1035" s="33"/>
      <c r="K1035" s="33"/>
      <c r="L1035" s="34"/>
      <c r="M1035" s="202"/>
      <c r="N1035" s="203"/>
      <c r="O1035" s="59"/>
      <c r="P1035" s="59"/>
      <c r="Q1035" s="59"/>
      <c r="R1035" s="59"/>
      <c r="S1035" s="59"/>
      <c r="T1035" s="60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U1035" s="18" t="s">
        <v>86</v>
      </c>
    </row>
    <row r="1036" spans="1:47" s="2" customFormat="1" ht="12">
      <c r="A1036" s="33"/>
      <c r="B1036" s="34"/>
      <c r="C1036" s="33"/>
      <c r="D1036" s="179" t="s">
        <v>782</v>
      </c>
      <c r="E1036" s="33"/>
      <c r="F1036" s="221" t="s">
        <v>849</v>
      </c>
      <c r="G1036" s="33"/>
      <c r="H1036" s="222">
        <v>36.16</v>
      </c>
      <c r="I1036" s="33"/>
      <c r="J1036" s="33"/>
      <c r="K1036" s="33"/>
      <c r="L1036" s="34"/>
      <c r="M1036" s="202"/>
      <c r="N1036" s="203"/>
      <c r="O1036" s="59"/>
      <c r="P1036" s="59"/>
      <c r="Q1036" s="59"/>
      <c r="R1036" s="59"/>
      <c r="S1036" s="59"/>
      <c r="T1036" s="60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U1036" s="18" t="s">
        <v>86</v>
      </c>
    </row>
    <row r="1037" spans="1:47" s="2" customFormat="1" ht="12">
      <c r="A1037" s="33"/>
      <c r="B1037" s="34"/>
      <c r="C1037" s="33"/>
      <c r="D1037" s="179" t="s">
        <v>782</v>
      </c>
      <c r="E1037" s="33"/>
      <c r="F1037" s="221" t="s">
        <v>645</v>
      </c>
      <c r="G1037" s="33"/>
      <c r="H1037" s="222">
        <v>94.1</v>
      </c>
      <c r="I1037" s="33"/>
      <c r="J1037" s="33"/>
      <c r="K1037" s="33"/>
      <c r="L1037" s="34"/>
      <c r="M1037" s="202"/>
      <c r="N1037" s="203"/>
      <c r="O1037" s="59"/>
      <c r="P1037" s="59"/>
      <c r="Q1037" s="59"/>
      <c r="R1037" s="59"/>
      <c r="S1037" s="59"/>
      <c r="T1037" s="60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U1037" s="18" t="s">
        <v>86</v>
      </c>
    </row>
    <row r="1038" spans="1:65" s="2" customFormat="1" ht="16.5" customHeight="1">
      <c r="A1038" s="33"/>
      <c r="B1038" s="149"/>
      <c r="C1038" s="150" t="s">
        <v>1321</v>
      </c>
      <c r="D1038" s="150" t="s">
        <v>160</v>
      </c>
      <c r="E1038" s="151" t="s">
        <v>1322</v>
      </c>
      <c r="F1038" s="152" t="s">
        <v>1323</v>
      </c>
      <c r="G1038" s="153" t="s">
        <v>284</v>
      </c>
      <c r="H1038" s="154">
        <v>94.1</v>
      </c>
      <c r="I1038" s="155"/>
      <c r="J1038" s="156">
        <f>ROUND(I1038*H1038,2)</f>
        <v>0</v>
      </c>
      <c r="K1038" s="152" t="s">
        <v>636</v>
      </c>
      <c r="L1038" s="34"/>
      <c r="M1038" s="157" t="s">
        <v>1</v>
      </c>
      <c r="N1038" s="158" t="s">
        <v>43</v>
      </c>
      <c r="O1038" s="59"/>
      <c r="P1038" s="159">
        <f>O1038*H1038</f>
        <v>0</v>
      </c>
      <c r="Q1038" s="159">
        <v>0.345</v>
      </c>
      <c r="R1038" s="159">
        <f>Q1038*H1038</f>
        <v>32.464499999999994</v>
      </c>
      <c r="S1038" s="159">
        <v>0</v>
      </c>
      <c r="T1038" s="160">
        <f>S1038*H1038</f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161" t="s">
        <v>164</v>
      </c>
      <c r="AT1038" s="161" t="s">
        <v>160</v>
      </c>
      <c r="AU1038" s="161" t="s">
        <v>86</v>
      </c>
      <c r="AY1038" s="18" t="s">
        <v>157</v>
      </c>
      <c r="BE1038" s="162">
        <f>IF(N1038="základní",J1038,0)</f>
        <v>0</v>
      </c>
      <c r="BF1038" s="162">
        <f>IF(N1038="snížená",J1038,0)</f>
        <v>0</v>
      </c>
      <c r="BG1038" s="162">
        <f>IF(N1038="zákl. přenesená",J1038,0)</f>
        <v>0</v>
      </c>
      <c r="BH1038" s="162">
        <f>IF(N1038="sníž. přenesená",J1038,0)</f>
        <v>0</v>
      </c>
      <c r="BI1038" s="162">
        <f>IF(N1038="nulová",J1038,0)</f>
        <v>0</v>
      </c>
      <c r="BJ1038" s="18" t="s">
        <v>33</v>
      </c>
      <c r="BK1038" s="162">
        <f>ROUND(I1038*H1038,2)</f>
        <v>0</v>
      </c>
      <c r="BL1038" s="18" t="s">
        <v>164</v>
      </c>
      <c r="BM1038" s="161" t="s">
        <v>1324</v>
      </c>
    </row>
    <row r="1039" spans="1:47" s="2" customFormat="1" ht="12">
      <c r="A1039" s="33"/>
      <c r="B1039" s="34"/>
      <c r="C1039" s="33"/>
      <c r="D1039" s="199" t="s">
        <v>638</v>
      </c>
      <c r="E1039" s="33"/>
      <c r="F1039" s="200" t="s">
        <v>1325</v>
      </c>
      <c r="G1039" s="33"/>
      <c r="H1039" s="33"/>
      <c r="I1039" s="201"/>
      <c r="J1039" s="33"/>
      <c r="K1039" s="33"/>
      <c r="L1039" s="34"/>
      <c r="M1039" s="202"/>
      <c r="N1039" s="203"/>
      <c r="O1039" s="59"/>
      <c r="P1039" s="59"/>
      <c r="Q1039" s="59"/>
      <c r="R1039" s="59"/>
      <c r="S1039" s="59"/>
      <c r="T1039" s="60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T1039" s="18" t="s">
        <v>638</v>
      </c>
      <c r="AU1039" s="18" t="s">
        <v>86</v>
      </c>
    </row>
    <row r="1040" spans="2:51" s="14" customFormat="1" ht="12">
      <c r="B1040" s="186"/>
      <c r="D1040" s="179" t="s">
        <v>245</v>
      </c>
      <c r="E1040" s="187" t="s">
        <v>1</v>
      </c>
      <c r="F1040" s="188" t="s">
        <v>1326</v>
      </c>
      <c r="H1040" s="189">
        <v>94.1</v>
      </c>
      <c r="I1040" s="190"/>
      <c r="L1040" s="186"/>
      <c r="M1040" s="191"/>
      <c r="N1040" s="192"/>
      <c r="O1040" s="192"/>
      <c r="P1040" s="192"/>
      <c r="Q1040" s="192"/>
      <c r="R1040" s="192"/>
      <c r="S1040" s="192"/>
      <c r="T1040" s="193"/>
      <c r="AT1040" s="187" t="s">
        <v>245</v>
      </c>
      <c r="AU1040" s="187" t="s">
        <v>86</v>
      </c>
      <c r="AV1040" s="14" t="s">
        <v>86</v>
      </c>
      <c r="AW1040" s="14" t="s">
        <v>31</v>
      </c>
      <c r="AX1040" s="14" t="s">
        <v>33</v>
      </c>
      <c r="AY1040" s="187" t="s">
        <v>157</v>
      </c>
    </row>
    <row r="1041" spans="1:47" s="2" customFormat="1" ht="12">
      <c r="A1041" s="33"/>
      <c r="B1041" s="34"/>
      <c r="C1041" s="33"/>
      <c r="D1041" s="179" t="s">
        <v>782</v>
      </c>
      <c r="E1041" s="33"/>
      <c r="F1041" s="220" t="s">
        <v>873</v>
      </c>
      <c r="G1041" s="33"/>
      <c r="H1041" s="33"/>
      <c r="I1041" s="33"/>
      <c r="J1041" s="33"/>
      <c r="K1041" s="33"/>
      <c r="L1041" s="34"/>
      <c r="M1041" s="202"/>
      <c r="N1041" s="203"/>
      <c r="O1041" s="59"/>
      <c r="P1041" s="59"/>
      <c r="Q1041" s="59"/>
      <c r="R1041" s="59"/>
      <c r="S1041" s="59"/>
      <c r="T1041" s="60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U1041" s="18" t="s">
        <v>86</v>
      </c>
    </row>
    <row r="1042" spans="1:47" s="2" customFormat="1" ht="12">
      <c r="A1042" s="33"/>
      <c r="B1042" s="34"/>
      <c r="C1042" s="33"/>
      <c r="D1042" s="179" t="s">
        <v>782</v>
      </c>
      <c r="E1042" s="33"/>
      <c r="F1042" s="221" t="s">
        <v>829</v>
      </c>
      <c r="G1042" s="33"/>
      <c r="H1042" s="222">
        <v>0</v>
      </c>
      <c r="I1042" s="33"/>
      <c r="J1042" s="33"/>
      <c r="K1042" s="33"/>
      <c r="L1042" s="34"/>
      <c r="M1042" s="202"/>
      <c r="N1042" s="203"/>
      <c r="O1042" s="59"/>
      <c r="P1042" s="59"/>
      <c r="Q1042" s="59"/>
      <c r="R1042" s="59"/>
      <c r="S1042" s="59"/>
      <c r="T1042" s="60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U1042" s="18" t="s">
        <v>86</v>
      </c>
    </row>
    <row r="1043" spans="1:47" s="2" customFormat="1" ht="12">
      <c r="A1043" s="33"/>
      <c r="B1043" s="34"/>
      <c r="C1043" s="33"/>
      <c r="D1043" s="179" t="s">
        <v>782</v>
      </c>
      <c r="E1043" s="33"/>
      <c r="F1043" s="221" t="s">
        <v>830</v>
      </c>
      <c r="G1043" s="33"/>
      <c r="H1043" s="222">
        <v>0</v>
      </c>
      <c r="I1043" s="33"/>
      <c r="J1043" s="33"/>
      <c r="K1043" s="33"/>
      <c r="L1043" s="34"/>
      <c r="M1043" s="202"/>
      <c r="N1043" s="203"/>
      <c r="O1043" s="59"/>
      <c r="P1043" s="59"/>
      <c r="Q1043" s="59"/>
      <c r="R1043" s="59"/>
      <c r="S1043" s="59"/>
      <c r="T1043" s="60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U1043" s="18" t="s">
        <v>86</v>
      </c>
    </row>
    <row r="1044" spans="1:47" s="2" customFormat="1" ht="12">
      <c r="A1044" s="33"/>
      <c r="B1044" s="34"/>
      <c r="C1044" s="33"/>
      <c r="D1044" s="179" t="s">
        <v>782</v>
      </c>
      <c r="E1044" s="33"/>
      <c r="F1044" s="221" t="s">
        <v>749</v>
      </c>
      <c r="G1044" s="33"/>
      <c r="H1044" s="222">
        <v>0</v>
      </c>
      <c r="I1044" s="33"/>
      <c r="J1044" s="33"/>
      <c r="K1044" s="33"/>
      <c r="L1044" s="34"/>
      <c r="M1044" s="202"/>
      <c r="N1044" s="203"/>
      <c r="O1044" s="59"/>
      <c r="P1044" s="59"/>
      <c r="Q1044" s="59"/>
      <c r="R1044" s="59"/>
      <c r="S1044" s="59"/>
      <c r="T1044" s="60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U1044" s="18" t="s">
        <v>86</v>
      </c>
    </row>
    <row r="1045" spans="1:47" s="2" customFormat="1" ht="12">
      <c r="A1045" s="33"/>
      <c r="B1045" s="34"/>
      <c r="C1045" s="33"/>
      <c r="D1045" s="179" t="s">
        <v>782</v>
      </c>
      <c r="E1045" s="33"/>
      <c r="F1045" s="221" t="s">
        <v>831</v>
      </c>
      <c r="G1045" s="33"/>
      <c r="H1045" s="222">
        <v>295.68</v>
      </c>
      <c r="I1045" s="33"/>
      <c r="J1045" s="33"/>
      <c r="K1045" s="33"/>
      <c r="L1045" s="34"/>
      <c r="M1045" s="202"/>
      <c r="N1045" s="203"/>
      <c r="O1045" s="59"/>
      <c r="P1045" s="59"/>
      <c r="Q1045" s="59"/>
      <c r="R1045" s="59"/>
      <c r="S1045" s="59"/>
      <c r="T1045" s="60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U1045" s="18" t="s">
        <v>86</v>
      </c>
    </row>
    <row r="1046" spans="1:47" s="2" customFormat="1" ht="12">
      <c r="A1046" s="33"/>
      <c r="B1046" s="34"/>
      <c r="C1046" s="33"/>
      <c r="D1046" s="179" t="s">
        <v>782</v>
      </c>
      <c r="E1046" s="33"/>
      <c r="F1046" s="221" t="s">
        <v>840</v>
      </c>
      <c r="G1046" s="33"/>
      <c r="H1046" s="222">
        <v>71.26</v>
      </c>
      <c r="I1046" s="33"/>
      <c r="J1046" s="33"/>
      <c r="K1046" s="33"/>
      <c r="L1046" s="34"/>
      <c r="M1046" s="202"/>
      <c r="N1046" s="203"/>
      <c r="O1046" s="59"/>
      <c r="P1046" s="59"/>
      <c r="Q1046" s="59"/>
      <c r="R1046" s="59"/>
      <c r="S1046" s="59"/>
      <c r="T1046" s="60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U1046" s="18" t="s">
        <v>86</v>
      </c>
    </row>
    <row r="1047" spans="1:47" s="2" customFormat="1" ht="12">
      <c r="A1047" s="33"/>
      <c r="B1047" s="34"/>
      <c r="C1047" s="33"/>
      <c r="D1047" s="179" t="s">
        <v>782</v>
      </c>
      <c r="E1047" s="33"/>
      <c r="F1047" s="221" t="s">
        <v>776</v>
      </c>
      <c r="G1047" s="33"/>
      <c r="H1047" s="222">
        <v>366.94</v>
      </c>
      <c r="I1047" s="33"/>
      <c r="J1047" s="33"/>
      <c r="K1047" s="33"/>
      <c r="L1047" s="34"/>
      <c r="M1047" s="202"/>
      <c r="N1047" s="203"/>
      <c r="O1047" s="59"/>
      <c r="P1047" s="59"/>
      <c r="Q1047" s="59"/>
      <c r="R1047" s="59"/>
      <c r="S1047" s="59"/>
      <c r="T1047" s="60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U1047" s="18" t="s">
        <v>86</v>
      </c>
    </row>
    <row r="1048" spans="1:47" s="2" customFormat="1" ht="12">
      <c r="A1048" s="33"/>
      <c r="B1048" s="34"/>
      <c r="C1048" s="33"/>
      <c r="D1048" s="179" t="s">
        <v>782</v>
      </c>
      <c r="E1048" s="33"/>
      <c r="F1048" s="220" t="s">
        <v>845</v>
      </c>
      <c r="G1048" s="33"/>
      <c r="H1048" s="33"/>
      <c r="I1048" s="33"/>
      <c r="J1048" s="33"/>
      <c r="K1048" s="33"/>
      <c r="L1048" s="34"/>
      <c r="M1048" s="202"/>
      <c r="N1048" s="203"/>
      <c r="O1048" s="59"/>
      <c r="P1048" s="59"/>
      <c r="Q1048" s="59"/>
      <c r="R1048" s="59"/>
      <c r="S1048" s="59"/>
      <c r="T1048" s="60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U1048" s="18" t="s">
        <v>86</v>
      </c>
    </row>
    <row r="1049" spans="1:47" s="2" customFormat="1" ht="12">
      <c r="A1049" s="33"/>
      <c r="B1049" s="34"/>
      <c r="C1049" s="33"/>
      <c r="D1049" s="179" t="s">
        <v>782</v>
      </c>
      <c r="E1049" s="33"/>
      <c r="F1049" s="221" t="s">
        <v>846</v>
      </c>
      <c r="G1049" s="33"/>
      <c r="H1049" s="222">
        <v>0</v>
      </c>
      <c r="I1049" s="33"/>
      <c r="J1049" s="33"/>
      <c r="K1049" s="33"/>
      <c r="L1049" s="34"/>
      <c r="M1049" s="202"/>
      <c r="N1049" s="203"/>
      <c r="O1049" s="59"/>
      <c r="P1049" s="59"/>
      <c r="Q1049" s="59"/>
      <c r="R1049" s="59"/>
      <c r="S1049" s="59"/>
      <c r="T1049" s="60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U1049" s="18" t="s">
        <v>86</v>
      </c>
    </row>
    <row r="1050" spans="1:47" s="2" customFormat="1" ht="12">
      <c r="A1050" s="33"/>
      <c r="B1050" s="34"/>
      <c r="C1050" s="33"/>
      <c r="D1050" s="179" t="s">
        <v>782</v>
      </c>
      <c r="E1050" s="33"/>
      <c r="F1050" s="221" t="s">
        <v>749</v>
      </c>
      <c r="G1050" s="33"/>
      <c r="H1050" s="222">
        <v>0</v>
      </c>
      <c r="I1050" s="33"/>
      <c r="J1050" s="33"/>
      <c r="K1050" s="33"/>
      <c r="L1050" s="34"/>
      <c r="M1050" s="202"/>
      <c r="N1050" s="203"/>
      <c r="O1050" s="59"/>
      <c r="P1050" s="59"/>
      <c r="Q1050" s="59"/>
      <c r="R1050" s="59"/>
      <c r="S1050" s="59"/>
      <c r="T1050" s="60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U1050" s="18" t="s">
        <v>86</v>
      </c>
    </row>
    <row r="1051" spans="1:47" s="2" customFormat="1" ht="12">
      <c r="A1051" s="33"/>
      <c r="B1051" s="34"/>
      <c r="C1051" s="33"/>
      <c r="D1051" s="179" t="s">
        <v>782</v>
      </c>
      <c r="E1051" s="33"/>
      <c r="F1051" s="221" t="s">
        <v>847</v>
      </c>
      <c r="G1051" s="33"/>
      <c r="H1051" s="222">
        <v>28.47</v>
      </c>
      <c r="I1051" s="33"/>
      <c r="J1051" s="33"/>
      <c r="K1051" s="33"/>
      <c r="L1051" s="34"/>
      <c r="M1051" s="202"/>
      <c r="N1051" s="203"/>
      <c r="O1051" s="59"/>
      <c r="P1051" s="59"/>
      <c r="Q1051" s="59"/>
      <c r="R1051" s="59"/>
      <c r="S1051" s="59"/>
      <c r="T1051" s="60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U1051" s="18" t="s">
        <v>86</v>
      </c>
    </row>
    <row r="1052" spans="1:47" s="2" customFormat="1" ht="12">
      <c r="A1052" s="33"/>
      <c r="B1052" s="34"/>
      <c r="C1052" s="33"/>
      <c r="D1052" s="179" t="s">
        <v>782</v>
      </c>
      <c r="E1052" s="33"/>
      <c r="F1052" s="221" t="s">
        <v>848</v>
      </c>
      <c r="G1052" s="33"/>
      <c r="H1052" s="222">
        <v>29.47</v>
      </c>
      <c r="I1052" s="33"/>
      <c r="J1052" s="33"/>
      <c r="K1052" s="33"/>
      <c r="L1052" s="34"/>
      <c r="M1052" s="202"/>
      <c r="N1052" s="203"/>
      <c r="O1052" s="59"/>
      <c r="P1052" s="59"/>
      <c r="Q1052" s="59"/>
      <c r="R1052" s="59"/>
      <c r="S1052" s="59"/>
      <c r="T1052" s="60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U1052" s="18" t="s">
        <v>86</v>
      </c>
    </row>
    <row r="1053" spans="1:47" s="2" customFormat="1" ht="12">
      <c r="A1053" s="33"/>
      <c r="B1053" s="34"/>
      <c r="C1053" s="33"/>
      <c r="D1053" s="179" t="s">
        <v>782</v>
      </c>
      <c r="E1053" s="33"/>
      <c r="F1053" s="221" t="s">
        <v>849</v>
      </c>
      <c r="G1053" s="33"/>
      <c r="H1053" s="222">
        <v>36.16</v>
      </c>
      <c r="I1053" s="33"/>
      <c r="J1053" s="33"/>
      <c r="K1053" s="33"/>
      <c r="L1053" s="34"/>
      <c r="M1053" s="202"/>
      <c r="N1053" s="203"/>
      <c r="O1053" s="59"/>
      <c r="P1053" s="59"/>
      <c r="Q1053" s="59"/>
      <c r="R1053" s="59"/>
      <c r="S1053" s="59"/>
      <c r="T1053" s="60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U1053" s="18" t="s">
        <v>86</v>
      </c>
    </row>
    <row r="1054" spans="1:47" s="2" customFormat="1" ht="12">
      <c r="A1054" s="33"/>
      <c r="B1054" s="34"/>
      <c r="C1054" s="33"/>
      <c r="D1054" s="179" t="s">
        <v>782</v>
      </c>
      <c r="E1054" s="33"/>
      <c r="F1054" s="221" t="s">
        <v>645</v>
      </c>
      <c r="G1054" s="33"/>
      <c r="H1054" s="222">
        <v>94.1</v>
      </c>
      <c r="I1054" s="33"/>
      <c r="J1054" s="33"/>
      <c r="K1054" s="33"/>
      <c r="L1054" s="34"/>
      <c r="M1054" s="202"/>
      <c r="N1054" s="203"/>
      <c r="O1054" s="59"/>
      <c r="P1054" s="59"/>
      <c r="Q1054" s="59"/>
      <c r="R1054" s="59"/>
      <c r="S1054" s="59"/>
      <c r="T1054" s="60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U1054" s="18" t="s">
        <v>86</v>
      </c>
    </row>
    <row r="1055" spans="1:65" s="2" customFormat="1" ht="24.2" customHeight="1">
      <c r="A1055" s="33"/>
      <c r="B1055" s="149"/>
      <c r="C1055" s="150" t="s">
        <v>1327</v>
      </c>
      <c r="D1055" s="150" t="s">
        <v>160</v>
      </c>
      <c r="E1055" s="151" t="s">
        <v>1328</v>
      </c>
      <c r="F1055" s="152" t="s">
        <v>1329</v>
      </c>
      <c r="G1055" s="153" t="s">
        <v>284</v>
      </c>
      <c r="H1055" s="154">
        <v>35</v>
      </c>
      <c r="I1055" s="155"/>
      <c r="J1055" s="156">
        <f>ROUND(I1055*H1055,2)</f>
        <v>0</v>
      </c>
      <c r="K1055" s="152" t="s">
        <v>1</v>
      </c>
      <c r="L1055" s="34"/>
      <c r="M1055" s="157" t="s">
        <v>1</v>
      </c>
      <c r="N1055" s="158" t="s">
        <v>43</v>
      </c>
      <c r="O1055" s="59"/>
      <c r="P1055" s="159">
        <f>O1055*H1055</f>
        <v>0</v>
      </c>
      <c r="Q1055" s="159">
        <v>0.101</v>
      </c>
      <c r="R1055" s="159">
        <f>Q1055*H1055</f>
        <v>3.535</v>
      </c>
      <c r="S1055" s="159">
        <v>0</v>
      </c>
      <c r="T1055" s="160">
        <f>S1055*H1055</f>
        <v>0</v>
      </c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R1055" s="161" t="s">
        <v>164</v>
      </c>
      <c r="AT1055" s="161" t="s">
        <v>160</v>
      </c>
      <c r="AU1055" s="161" t="s">
        <v>86</v>
      </c>
      <c r="AY1055" s="18" t="s">
        <v>157</v>
      </c>
      <c r="BE1055" s="162">
        <f>IF(N1055="základní",J1055,0)</f>
        <v>0</v>
      </c>
      <c r="BF1055" s="162">
        <f>IF(N1055="snížená",J1055,0)</f>
        <v>0</v>
      </c>
      <c r="BG1055" s="162">
        <f>IF(N1055="zákl. přenesená",J1055,0)</f>
        <v>0</v>
      </c>
      <c r="BH1055" s="162">
        <f>IF(N1055="sníž. přenesená",J1055,0)</f>
        <v>0</v>
      </c>
      <c r="BI1055" s="162">
        <f>IF(N1055="nulová",J1055,0)</f>
        <v>0</v>
      </c>
      <c r="BJ1055" s="18" t="s">
        <v>33</v>
      </c>
      <c r="BK1055" s="162">
        <f>ROUND(I1055*H1055,2)</f>
        <v>0</v>
      </c>
      <c r="BL1055" s="18" t="s">
        <v>164</v>
      </c>
      <c r="BM1055" s="161" t="s">
        <v>1330</v>
      </c>
    </row>
    <row r="1056" spans="2:51" s="14" customFormat="1" ht="12">
      <c r="B1056" s="186"/>
      <c r="D1056" s="179" t="s">
        <v>245</v>
      </c>
      <c r="E1056" s="187" t="s">
        <v>1</v>
      </c>
      <c r="F1056" s="188" t="s">
        <v>1331</v>
      </c>
      <c r="H1056" s="189">
        <v>35</v>
      </c>
      <c r="I1056" s="190"/>
      <c r="L1056" s="186"/>
      <c r="M1056" s="191"/>
      <c r="N1056" s="192"/>
      <c r="O1056" s="192"/>
      <c r="P1056" s="192"/>
      <c r="Q1056" s="192"/>
      <c r="R1056" s="192"/>
      <c r="S1056" s="192"/>
      <c r="T1056" s="193"/>
      <c r="AT1056" s="187" t="s">
        <v>245</v>
      </c>
      <c r="AU1056" s="187" t="s">
        <v>86</v>
      </c>
      <c r="AV1056" s="14" t="s">
        <v>86</v>
      </c>
      <c r="AW1056" s="14" t="s">
        <v>31</v>
      </c>
      <c r="AX1056" s="14" t="s">
        <v>33</v>
      </c>
      <c r="AY1056" s="187" t="s">
        <v>157</v>
      </c>
    </row>
    <row r="1057" spans="1:47" s="2" customFormat="1" ht="12">
      <c r="A1057" s="33"/>
      <c r="B1057" s="34"/>
      <c r="C1057" s="33"/>
      <c r="D1057" s="179" t="s">
        <v>782</v>
      </c>
      <c r="E1057" s="33"/>
      <c r="F1057" s="220" t="s">
        <v>810</v>
      </c>
      <c r="G1057" s="33"/>
      <c r="H1057" s="33"/>
      <c r="I1057" s="33"/>
      <c r="J1057" s="33"/>
      <c r="K1057" s="33"/>
      <c r="L1057" s="34"/>
      <c r="M1057" s="202"/>
      <c r="N1057" s="203"/>
      <c r="O1057" s="59"/>
      <c r="P1057" s="59"/>
      <c r="Q1057" s="59"/>
      <c r="R1057" s="59"/>
      <c r="S1057" s="59"/>
      <c r="T1057" s="60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U1057" s="18" t="s">
        <v>86</v>
      </c>
    </row>
    <row r="1058" spans="1:47" s="2" customFormat="1" ht="12">
      <c r="A1058" s="33"/>
      <c r="B1058" s="34"/>
      <c r="C1058" s="33"/>
      <c r="D1058" s="179" t="s">
        <v>782</v>
      </c>
      <c r="E1058" s="33"/>
      <c r="F1058" s="221" t="s">
        <v>800</v>
      </c>
      <c r="G1058" s="33"/>
      <c r="H1058" s="222">
        <v>0</v>
      </c>
      <c r="I1058" s="33"/>
      <c r="J1058" s="33"/>
      <c r="K1058" s="33"/>
      <c r="L1058" s="34"/>
      <c r="M1058" s="202"/>
      <c r="N1058" s="203"/>
      <c r="O1058" s="59"/>
      <c r="P1058" s="59"/>
      <c r="Q1058" s="59"/>
      <c r="R1058" s="59"/>
      <c r="S1058" s="59"/>
      <c r="T1058" s="60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U1058" s="18" t="s">
        <v>86</v>
      </c>
    </row>
    <row r="1059" spans="1:47" s="2" customFormat="1" ht="12">
      <c r="A1059" s="33"/>
      <c r="B1059" s="34"/>
      <c r="C1059" s="33"/>
      <c r="D1059" s="179" t="s">
        <v>782</v>
      </c>
      <c r="E1059" s="33"/>
      <c r="F1059" s="221" t="s">
        <v>749</v>
      </c>
      <c r="G1059" s="33"/>
      <c r="H1059" s="222">
        <v>0</v>
      </c>
      <c r="I1059" s="33"/>
      <c r="J1059" s="33"/>
      <c r="K1059" s="33"/>
      <c r="L1059" s="34"/>
      <c r="M1059" s="202"/>
      <c r="N1059" s="203"/>
      <c r="O1059" s="59"/>
      <c r="P1059" s="59"/>
      <c r="Q1059" s="59"/>
      <c r="R1059" s="59"/>
      <c r="S1059" s="59"/>
      <c r="T1059" s="60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U1059" s="18" t="s">
        <v>86</v>
      </c>
    </row>
    <row r="1060" spans="1:47" s="2" customFormat="1" ht="12">
      <c r="A1060" s="33"/>
      <c r="B1060" s="34"/>
      <c r="C1060" s="33"/>
      <c r="D1060" s="179" t="s">
        <v>782</v>
      </c>
      <c r="E1060" s="33"/>
      <c r="F1060" s="221" t="s">
        <v>801</v>
      </c>
      <c r="G1060" s="33"/>
      <c r="H1060" s="222">
        <v>22.01</v>
      </c>
      <c r="I1060" s="33"/>
      <c r="J1060" s="33"/>
      <c r="K1060" s="33"/>
      <c r="L1060" s="34"/>
      <c r="M1060" s="202"/>
      <c r="N1060" s="203"/>
      <c r="O1060" s="59"/>
      <c r="P1060" s="59"/>
      <c r="Q1060" s="59"/>
      <c r="R1060" s="59"/>
      <c r="S1060" s="59"/>
      <c r="T1060" s="60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U1060" s="18" t="s">
        <v>86</v>
      </c>
    </row>
    <row r="1061" spans="1:47" s="2" customFormat="1" ht="12">
      <c r="A1061" s="33"/>
      <c r="B1061" s="34"/>
      <c r="C1061" s="33"/>
      <c r="D1061" s="179" t="s">
        <v>782</v>
      </c>
      <c r="E1061" s="33"/>
      <c r="F1061" s="221" t="s">
        <v>803</v>
      </c>
      <c r="G1061" s="33"/>
      <c r="H1061" s="222">
        <v>3.27</v>
      </c>
      <c r="I1061" s="33"/>
      <c r="J1061" s="33"/>
      <c r="K1061" s="33"/>
      <c r="L1061" s="34"/>
      <c r="M1061" s="202"/>
      <c r="N1061" s="203"/>
      <c r="O1061" s="59"/>
      <c r="P1061" s="59"/>
      <c r="Q1061" s="59"/>
      <c r="R1061" s="59"/>
      <c r="S1061" s="59"/>
      <c r="T1061" s="60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U1061" s="18" t="s">
        <v>86</v>
      </c>
    </row>
    <row r="1062" spans="1:47" s="2" customFormat="1" ht="12">
      <c r="A1062" s="33"/>
      <c r="B1062" s="34"/>
      <c r="C1062" s="33"/>
      <c r="D1062" s="179" t="s">
        <v>782</v>
      </c>
      <c r="E1062" s="33"/>
      <c r="F1062" s="221" t="s">
        <v>805</v>
      </c>
      <c r="G1062" s="33"/>
      <c r="H1062" s="222">
        <v>9.72</v>
      </c>
      <c r="I1062" s="33"/>
      <c r="J1062" s="33"/>
      <c r="K1062" s="33"/>
      <c r="L1062" s="34"/>
      <c r="M1062" s="202"/>
      <c r="N1062" s="203"/>
      <c r="O1062" s="59"/>
      <c r="P1062" s="59"/>
      <c r="Q1062" s="59"/>
      <c r="R1062" s="59"/>
      <c r="S1062" s="59"/>
      <c r="T1062" s="60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U1062" s="18" t="s">
        <v>86</v>
      </c>
    </row>
    <row r="1063" spans="1:47" s="2" customFormat="1" ht="12">
      <c r="A1063" s="33"/>
      <c r="B1063" s="34"/>
      <c r="C1063" s="33"/>
      <c r="D1063" s="179" t="s">
        <v>782</v>
      </c>
      <c r="E1063" s="33"/>
      <c r="F1063" s="221" t="s">
        <v>645</v>
      </c>
      <c r="G1063" s="33"/>
      <c r="H1063" s="222">
        <v>35</v>
      </c>
      <c r="I1063" s="33"/>
      <c r="J1063" s="33"/>
      <c r="K1063" s="33"/>
      <c r="L1063" s="34"/>
      <c r="M1063" s="202"/>
      <c r="N1063" s="203"/>
      <c r="O1063" s="59"/>
      <c r="P1063" s="59"/>
      <c r="Q1063" s="59"/>
      <c r="R1063" s="59"/>
      <c r="S1063" s="59"/>
      <c r="T1063" s="60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U1063" s="18" t="s">
        <v>86</v>
      </c>
    </row>
    <row r="1064" spans="1:65" s="2" customFormat="1" ht="16.5" customHeight="1">
      <c r="A1064" s="33"/>
      <c r="B1064" s="149"/>
      <c r="C1064" s="150" t="s">
        <v>1332</v>
      </c>
      <c r="D1064" s="150" t="s">
        <v>160</v>
      </c>
      <c r="E1064" s="151" t="s">
        <v>1333</v>
      </c>
      <c r="F1064" s="152" t="s">
        <v>1334</v>
      </c>
      <c r="G1064" s="153" t="s">
        <v>284</v>
      </c>
      <c r="H1064" s="154">
        <v>35</v>
      </c>
      <c r="I1064" s="155"/>
      <c r="J1064" s="156">
        <f>ROUND(I1064*H1064,2)</f>
        <v>0</v>
      </c>
      <c r="K1064" s="152" t="s">
        <v>1</v>
      </c>
      <c r="L1064" s="34"/>
      <c r="M1064" s="157" t="s">
        <v>1</v>
      </c>
      <c r="N1064" s="158" t="s">
        <v>43</v>
      </c>
      <c r="O1064" s="59"/>
      <c r="P1064" s="159">
        <f>O1064*H1064</f>
        <v>0</v>
      </c>
      <c r="Q1064" s="159">
        <v>0.23</v>
      </c>
      <c r="R1064" s="159">
        <f>Q1064*H1064</f>
        <v>8.05</v>
      </c>
      <c r="S1064" s="159">
        <v>0</v>
      </c>
      <c r="T1064" s="160">
        <f>S1064*H1064</f>
        <v>0</v>
      </c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R1064" s="161" t="s">
        <v>164</v>
      </c>
      <c r="AT1064" s="161" t="s">
        <v>160</v>
      </c>
      <c r="AU1064" s="161" t="s">
        <v>86</v>
      </c>
      <c r="AY1064" s="18" t="s">
        <v>157</v>
      </c>
      <c r="BE1064" s="162">
        <f>IF(N1064="základní",J1064,0)</f>
        <v>0</v>
      </c>
      <c r="BF1064" s="162">
        <f>IF(N1064="snížená",J1064,0)</f>
        <v>0</v>
      </c>
      <c r="BG1064" s="162">
        <f>IF(N1064="zákl. přenesená",J1064,0)</f>
        <v>0</v>
      </c>
      <c r="BH1064" s="162">
        <f>IF(N1064="sníž. přenesená",J1064,0)</f>
        <v>0</v>
      </c>
      <c r="BI1064" s="162">
        <f>IF(N1064="nulová",J1064,0)</f>
        <v>0</v>
      </c>
      <c r="BJ1064" s="18" t="s">
        <v>33</v>
      </c>
      <c r="BK1064" s="162">
        <f>ROUND(I1064*H1064,2)</f>
        <v>0</v>
      </c>
      <c r="BL1064" s="18" t="s">
        <v>164</v>
      </c>
      <c r="BM1064" s="161" t="s">
        <v>1335</v>
      </c>
    </row>
    <row r="1065" spans="2:51" s="14" customFormat="1" ht="12">
      <c r="B1065" s="186"/>
      <c r="D1065" s="179" t="s">
        <v>245</v>
      </c>
      <c r="E1065" s="187" t="s">
        <v>1</v>
      </c>
      <c r="F1065" s="188" t="s">
        <v>1336</v>
      </c>
      <c r="H1065" s="189">
        <v>35</v>
      </c>
      <c r="I1065" s="190"/>
      <c r="L1065" s="186"/>
      <c r="M1065" s="191"/>
      <c r="N1065" s="192"/>
      <c r="O1065" s="192"/>
      <c r="P1065" s="192"/>
      <c r="Q1065" s="192"/>
      <c r="R1065" s="192"/>
      <c r="S1065" s="192"/>
      <c r="T1065" s="193"/>
      <c r="AT1065" s="187" t="s">
        <v>245</v>
      </c>
      <c r="AU1065" s="187" t="s">
        <v>86</v>
      </c>
      <c r="AV1065" s="14" t="s">
        <v>86</v>
      </c>
      <c r="AW1065" s="14" t="s">
        <v>31</v>
      </c>
      <c r="AX1065" s="14" t="s">
        <v>33</v>
      </c>
      <c r="AY1065" s="187" t="s">
        <v>157</v>
      </c>
    </row>
    <row r="1066" spans="1:47" s="2" customFormat="1" ht="12">
      <c r="A1066" s="33"/>
      <c r="B1066" s="34"/>
      <c r="C1066" s="33"/>
      <c r="D1066" s="179" t="s">
        <v>782</v>
      </c>
      <c r="E1066" s="33"/>
      <c r="F1066" s="220" t="s">
        <v>810</v>
      </c>
      <c r="G1066" s="33"/>
      <c r="H1066" s="33"/>
      <c r="I1066" s="33"/>
      <c r="J1066" s="33"/>
      <c r="K1066" s="33"/>
      <c r="L1066" s="34"/>
      <c r="M1066" s="202"/>
      <c r="N1066" s="203"/>
      <c r="O1066" s="59"/>
      <c r="P1066" s="59"/>
      <c r="Q1066" s="59"/>
      <c r="R1066" s="59"/>
      <c r="S1066" s="59"/>
      <c r="T1066" s="60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U1066" s="18" t="s">
        <v>86</v>
      </c>
    </row>
    <row r="1067" spans="1:47" s="2" customFormat="1" ht="12">
      <c r="A1067" s="33"/>
      <c r="B1067" s="34"/>
      <c r="C1067" s="33"/>
      <c r="D1067" s="179" t="s">
        <v>782</v>
      </c>
      <c r="E1067" s="33"/>
      <c r="F1067" s="221" t="s">
        <v>800</v>
      </c>
      <c r="G1067" s="33"/>
      <c r="H1067" s="222">
        <v>0</v>
      </c>
      <c r="I1067" s="33"/>
      <c r="J1067" s="33"/>
      <c r="K1067" s="33"/>
      <c r="L1067" s="34"/>
      <c r="M1067" s="202"/>
      <c r="N1067" s="203"/>
      <c r="O1067" s="59"/>
      <c r="P1067" s="59"/>
      <c r="Q1067" s="59"/>
      <c r="R1067" s="59"/>
      <c r="S1067" s="59"/>
      <c r="T1067" s="60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U1067" s="18" t="s">
        <v>86</v>
      </c>
    </row>
    <row r="1068" spans="1:47" s="2" customFormat="1" ht="12">
      <c r="A1068" s="33"/>
      <c r="B1068" s="34"/>
      <c r="C1068" s="33"/>
      <c r="D1068" s="179" t="s">
        <v>782</v>
      </c>
      <c r="E1068" s="33"/>
      <c r="F1068" s="221" t="s">
        <v>749</v>
      </c>
      <c r="G1068" s="33"/>
      <c r="H1068" s="222">
        <v>0</v>
      </c>
      <c r="I1068" s="33"/>
      <c r="J1068" s="33"/>
      <c r="K1068" s="33"/>
      <c r="L1068" s="34"/>
      <c r="M1068" s="202"/>
      <c r="N1068" s="203"/>
      <c r="O1068" s="59"/>
      <c r="P1068" s="59"/>
      <c r="Q1068" s="59"/>
      <c r="R1068" s="59"/>
      <c r="S1068" s="59"/>
      <c r="T1068" s="60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U1068" s="18" t="s">
        <v>86</v>
      </c>
    </row>
    <row r="1069" spans="1:47" s="2" customFormat="1" ht="12">
      <c r="A1069" s="33"/>
      <c r="B1069" s="34"/>
      <c r="C1069" s="33"/>
      <c r="D1069" s="179" t="s">
        <v>782</v>
      </c>
      <c r="E1069" s="33"/>
      <c r="F1069" s="221" t="s">
        <v>801</v>
      </c>
      <c r="G1069" s="33"/>
      <c r="H1069" s="222">
        <v>22.01</v>
      </c>
      <c r="I1069" s="33"/>
      <c r="J1069" s="33"/>
      <c r="K1069" s="33"/>
      <c r="L1069" s="34"/>
      <c r="M1069" s="202"/>
      <c r="N1069" s="203"/>
      <c r="O1069" s="59"/>
      <c r="P1069" s="59"/>
      <c r="Q1069" s="59"/>
      <c r="R1069" s="59"/>
      <c r="S1069" s="59"/>
      <c r="T1069" s="60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U1069" s="18" t="s">
        <v>86</v>
      </c>
    </row>
    <row r="1070" spans="1:47" s="2" customFormat="1" ht="12">
      <c r="A1070" s="33"/>
      <c r="B1070" s="34"/>
      <c r="C1070" s="33"/>
      <c r="D1070" s="179" t="s">
        <v>782</v>
      </c>
      <c r="E1070" s="33"/>
      <c r="F1070" s="221" t="s">
        <v>803</v>
      </c>
      <c r="G1070" s="33"/>
      <c r="H1070" s="222">
        <v>3.27</v>
      </c>
      <c r="I1070" s="33"/>
      <c r="J1070" s="33"/>
      <c r="K1070" s="33"/>
      <c r="L1070" s="34"/>
      <c r="M1070" s="202"/>
      <c r="N1070" s="203"/>
      <c r="O1070" s="59"/>
      <c r="P1070" s="59"/>
      <c r="Q1070" s="59"/>
      <c r="R1070" s="59"/>
      <c r="S1070" s="59"/>
      <c r="T1070" s="60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U1070" s="18" t="s">
        <v>86</v>
      </c>
    </row>
    <row r="1071" spans="1:47" s="2" customFormat="1" ht="12">
      <c r="A1071" s="33"/>
      <c r="B1071" s="34"/>
      <c r="C1071" s="33"/>
      <c r="D1071" s="179" t="s">
        <v>782</v>
      </c>
      <c r="E1071" s="33"/>
      <c r="F1071" s="221" t="s">
        <v>805</v>
      </c>
      <c r="G1071" s="33"/>
      <c r="H1071" s="222">
        <v>9.72</v>
      </c>
      <c r="I1071" s="33"/>
      <c r="J1071" s="33"/>
      <c r="K1071" s="33"/>
      <c r="L1071" s="34"/>
      <c r="M1071" s="202"/>
      <c r="N1071" s="203"/>
      <c r="O1071" s="59"/>
      <c r="P1071" s="59"/>
      <c r="Q1071" s="59"/>
      <c r="R1071" s="59"/>
      <c r="S1071" s="59"/>
      <c r="T1071" s="60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U1071" s="18" t="s">
        <v>86</v>
      </c>
    </row>
    <row r="1072" spans="1:47" s="2" customFormat="1" ht="12">
      <c r="A1072" s="33"/>
      <c r="B1072" s="34"/>
      <c r="C1072" s="33"/>
      <c r="D1072" s="179" t="s">
        <v>782</v>
      </c>
      <c r="E1072" s="33"/>
      <c r="F1072" s="221" t="s">
        <v>645</v>
      </c>
      <c r="G1072" s="33"/>
      <c r="H1072" s="222">
        <v>35</v>
      </c>
      <c r="I1072" s="33"/>
      <c r="J1072" s="33"/>
      <c r="K1072" s="33"/>
      <c r="L1072" s="34"/>
      <c r="M1072" s="202"/>
      <c r="N1072" s="203"/>
      <c r="O1072" s="59"/>
      <c r="P1072" s="59"/>
      <c r="Q1072" s="59"/>
      <c r="R1072" s="59"/>
      <c r="S1072" s="59"/>
      <c r="T1072" s="60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U1072" s="18" t="s">
        <v>86</v>
      </c>
    </row>
    <row r="1073" spans="1:65" s="2" customFormat="1" ht="16.5" customHeight="1">
      <c r="A1073" s="33"/>
      <c r="B1073" s="149"/>
      <c r="C1073" s="150" t="s">
        <v>1337</v>
      </c>
      <c r="D1073" s="150" t="s">
        <v>160</v>
      </c>
      <c r="E1073" s="151" t="s">
        <v>1338</v>
      </c>
      <c r="F1073" s="152" t="s">
        <v>1339</v>
      </c>
      <c r="G1073" s="153" t="s">
        <v>163</v>
      </c>
      <c r="H1073" s="154">
        <v>142</v>
      </c>
      <c r="I1073" s="155"/>
      <c r="J1073" s="156">
        <f>ROUND(I1073*H1073,2)</f>
        <v>0</v>
      </c>
      <c r="K1073" s="152" t="s">
        <v>636</v>
      </c>
      <c r="L1073" s="34"/>
      <c r="M1073" s="157" t="s">
        <v>1</v>
      </c>
      <c r="N1073" s="158" t="s">
        <v>43</v>
      </c>
      <c r="O1073" s="59"/>
      <c r="P1073" s="159">
        <f>O1073*H1073</f>
        <v>0</v>
      </c>
      <c r="Q1073" s="159">
        <v>0.1554</v>
      </c>
      <c r="R1073" s="159">
        <f>Q1073*H1073</f>
        <v>22.0668</v>
      </c>
      <c r="S1073" s="159">
        <v>0</v>
      </c>
      <c r="T1073" s="160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161" t="s">
        <v>164</v>
      </c>
      <c r="AT1073" s="161" t="s">
        <v>160</v>
      </c>
      <c r="AU1073" s="161" t="s">
        <v>86</v>
      </c>
      <c r="AY1073" s="18" t="s">
        <v>157</v>
      </c>
      <c r="BE1073" s="162">
        <f>IF(N1073="základní",J1073,0)</f>
        <v>0</v>
      </c>
      <c r="BF1073" s="162">
        <f>IF(N1073="snížená",J1073,0)</f>
        <v>0</v>
      </c>
      <c r="BG1073" s="162">
        <f>IF(N1073="zákl. přenesená",J1073,0)</f>
        <v>0</v>
      </c>
      <c r="BH1073" s="162">
        <f>IF(N1073="sníž. přenesená",J1073,0)</f>
        <v>0</v>
      </c>
      <c r="BI1073" s="162">
        <f>IF(N1073="nulová",J1073,0)</f>
        <v>0</v>
      </c>
      <c r="BJ1073" s="18" t="s">
        <v>33</v>
      </c>
      <c r="BK1073" s="162">
        <f>ROUND(I1073*H1073,2)</f>
        <v>0</v>
      </c>
      <c r="BL1073" s="18" t="s">
        <v>164</v>
      </c>
      <c r="BM1073" s="161" t="s">
        <v>1340</v>
      </c>
    </row>
    <row r="1074" spans="1:47" s="2" customFormat="1" ht="12">
      <c r="A1074" s="33"/>
      <c r="B1074" s="34"/>
      <c r="C1074" s="33"/>
      <c r="D1074" s="199" t="s">
        <v>638</v>
      </c>
      <c r="E1074" s="33"/>
      <c r="F1074" s="200" t="s">
        <v>1341</v>
      </c>
      <c r="G1074" s="33"/>
      <c r="H1074" s="33"/>
      <c r="I1074" s="201"/>
      <c r="J1074" s="33"/>
      <c r="K1074" s="33"/>
      <c r="L1074" s="34"/>
      <c r="M1074" s="202"/>
      <c r="N1074" s="203"/>
      <c r="O1074" s="59"/>
      <c r="P1074" s="59"/>
      <c r="Q1074" s="59"/>
      <c r="R1074" s="59"/>
      <c r="S1074" s="59"/>
      <c r="T1074" s="60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T1074" s="18" t="s">
        <v>638</v>
      </c>
      <c r="AU1074" s="18" t="s">
        <v>86</v>
      </c>
    </row>
    <row r="1075" spans="2:51" s="14" customFormat="1" ht="12">
      <c r="B1075" s="186"/>
      <c r="D1075" s="179" t="s">
        <v>245</v>
      </c>
      <c r="E1075" s="187" t="s">
        <v>1</v>
      </c>
      <c r="F1075" s="188" t="s">
        <v>1342</v>
      </c>
      <c r="H1075" s="189">
        <v>142</v>
      </c>
      <c r="I1075" s="190"/>
      <c r="L1075" s="186"/>
      <c r="M1075" s="191"/>
      <c r="N1075" s="192"/>
      <c r="O1075" s="192"/>
      <c r="P1075" s="192"/>
      <c r="Q1075" s="192"/>
      <c r="R1075" s="192"/>
      <c r="S1075" s="192"/>
      <c r="T1075" s="193"/>
      <c r="AT1075" s="187" t="s">
        <v>245</v>
      </c>
      <c r="AU1075" s="187" t="s">
        <v>86</v>
      </c>
      <c r="AV1075" s="14" t="s">
        <v>86</v>
      </c>
      <c r="AW1075" s="14" t="s">
        <v>31</v>
      </c>
      <c r="AX1075" s="14" t="s">
        <v>33</v>
      </c>
      <c r="AY1075" s="187" t="s">
        <v>157</v>
      </c>
    </row>
    <row r="1076" spans="1:47" s="2" customFormat="1" ht="12">
      <c r="A1076" s="33"/>
      <c r="B1076" s="34"/>
      <c r="C1076" s="33"/>
      <c r="D1076" s="179" t="s">
        <v>782</v>
      </c>
      <c r="E1076" s="33"/>
      <c r="F1076" s="220" t="s">
        <v>841</v>
      </c>
      <c r="G1076" s="33"/>
      <c r="H1076" s="33"/>
      <c r="I1076" s="33"/>
      <c r="J1076" s="33"/>
      <c r="K1076" s="33"/>
      <c r="L1076" s="34"/>
      <c r="M1076" s="202"/>
      <c r="N1076" s="203"/>
      <c r="O1076" s="59"/>
      <c r="P1076" s="59"/>
      <c r="Q1076" s="59"/>
      <c r="R1076" s="59"/>
      <c r="S1076" s="59"/>
      <c r="T1076" s="60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U1076" s="18" t="s">
        <v>86</v>
      </c>
    </row>
    <row r="1077" spans="1:47" s="2" customFormat="1" ht="12">
      <c r="A1077" s="33"/>
      <c r="B1077" s="34"/>
      <c r="C1077" s="33"/>
      <c r="D1077" s="179" t="s">
        <v>782</v>
      </c>
      <c r="E1077" s="33"/>
      <c r="F1077" s="221" t="s">
        <v>749</v>
      </c>
      <c r="G1077" s="33"/>
      <c r="H1077" s="222">
        <v>0</v>
      </c>
      <c r="I1077" s="33"/>
      <c r="J1077" s="33"/>
      <c r="K1077" s="33"/>
      <c r="L1077" s="34"/>
      <c r="M1077" s="202"/>
      <c r="N1077" s="203"/>
      <c r="O1077" s="59"/>
      <c r="P1077" s="59"/>
      <c r="Q1077" s="59"/>
      <c r="R1077" s="59"/>
      <c r="S1077" s="59"/>
      <c r="T1077" s="60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U1077" s="18" t="s">
        <v>86</v>
      </c>
    </row>
    <row r="1078" spans="1:47" s="2" customFormat="1" ht="12">
      <c r="A1078" s="33"/>
      <c r="B1078" s="34"/>
      <c r="C1078" s="33"/>
      <c r="D1078" s="179" t="s">
        <v>782</v>
      </c>
      <c r="E1078" s="33"/>
      <c r="F1078" s="221" t="s">
        <v>750</v>
      </c>
      <c r="G1078" s="33"/>
      <c r="H1078" s="222">
        <v>0</v>
      </c>
      <c r="I1078" s="33"/>
      <c r="J1078" s="33"/>
      <c r="K1078" s="33"/>
      <c r="L1078" s="34"/>
      <c r="M1078" s="202"/>
      <c r="N1078" s="203"/>
      <c r="O1078" s="59"/>
      <c r="P1078" s="59"/>
      <c r="Q1078" s="59"/>
      <c r="R1078" s="59"/>
      <c r="S1078" s="59"/>
      <c r="T1078" s="60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U1078" s="18" t="s">
        <v>86</v>
      </c>
    </row>
    <row r="1079" spans="1:47" s="2" customFormat="1" ht="12">
      <c r="A1079" s="33"/>
      <c r="B1079" s="34"/>
      <c r="C1079" s="33"/>
      <c r="D1079" s="179" t="s">
        <v>782</v>
      </c>
      <c r="E1079" s="33"/>
      <c r="F1079" s="221" t="s">
        <v>751</v>
      </c>
      <c r="G1079" s="33"/>
      <c r="H1079" s="222">
        <v>142</v>
      </c>
      <c r="I1079" s="33"/>
      <c r="J1079" s="33"/>
      <c r="K1079" s="33"/>
      <c r="L1079" s="34"/>
      <c r="M1079" s="202"/>
      <c r="N1079" s="203"/>
      <c r="O1079" s="59"/>
      <c r="P1079" s="59"/>
      <c r="Q1079" s="59"/>
      <c r="R1079" s="59"/>
      <c r="S1079" s="59"/>
      <c r="T1079" s="60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U1079" s="18" t="s">
        <v>86</v>
      </c>
    </row>
    <row r="1080" spans="1:65" s="2" customFormat="1" ht="16.5" customHeight="1">
      <c r="A1080" s="33"/>
      <c r="B1080" s="149"/>
      <c r="C1080" s="163" t="s">
        <v>1343</v>
      </c>
      <c r="D1080" s="163" t="s">
        <v>165</v>
      </c>
      <c r="E1080" s="164" t="s">
        <v>1344</v>
      </c>
      <c r="F1080" s="165" t="s">
        <v>1345</v>
      </c>
      <c r="G1080" s="166" t="s">
        <v>163</v>
      </c>
      <c r="H1080" s="167">
        <v>143.42</v>
      </c>
      <c r="I1080" s="168"/>
      <c r="J1080" s="169">
        <f>ROUND(I1080*H1080,2)</f>
        <v>0</v>
      </c>
      <c r="K1080" s="165" t="s">
        <v>1</v>
      </c>
      <c r="L1080" s="170"/>
      <c r="M1080" s="171" t="s">
        <v>1</v>
      </c>
      <c r="N1080" s="172" t="s">
        <v>43</v>
      </c>
      <c r="O1080" s="59"/>
      <c r="P1080" s="159">
        <f>O1080*H1080</f>
        <v>0</v>
      </c>
      <c r="Q1080" s="159">
        <v>0.08</v>
      </c>
      <c r="R1080" s="159">
        <f>Q1080*H1080</f>
        <v>11.4736</v>
      </c>
      <c r="S1080" s="159">
        <v>0</v>
      </c>
      <c r="T1080" s="160">
        <f>S1080*H1080</f>
        <v>0</v>
      </c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R1080" s="161" t="s">
        <v>158</v>
      </c>
      <c r="AT1080" s="161" t="s">
        <v>165</v>
      </c>
      <c r="AU1080" s="161" t="s">
        <v>86</v>
      </c>
      <c r="AY1080" s="18" t="s">
        <v>157</v>
      </c>
      <c r="BE1080" s="162">
        <f>IF(N1080="základní",J1080,0)</f>
        <v>0</v>
      </c>
      <c r="BF1080" s="162">
        <f>IF(N1080="snížená",J1080,0)</f>
        <v>0</v>
      </c>
      <c r="BG1080" s="162">
        <f>IF(N1080="zákl. přenesená",J1080,0)</f>
        <v>0</v>
      </c>
      <c r="BH1080" s="162">
        <f>IF(N1080="sníž. přenesená",J1080,0)</f>
        <v>0</v>
      </c>
      <c r="BI1080" s="162">
        <f>IF(N1080="nulová",J1080,0)</f>
        <v>0</v>
      </c>
      <c r="BJ1080" s="18" t="s">
        <v>33</v>
      </c>
      <c r="BK1080" s="162">
        <f>ROUND(I1080*H1080,2)</f>
        <v>0</v>
      </c>
      <c r="BL1080" s="18" t="s">
        <v>164</v>
      </c>
      <c r="BM1080" s="161" t="s">
        <v>1346</v>
      </c>
    </row>
    <row r="1081" spans="2:51" s="14" customFormat="1" ht="12">
      <c r="B1081" s="186"/>
      <c r="D1081" s="179" t="s">
        <v>245</v>
      </c>
      <c r="E1081" s="187" t="s">
        <v>1</v>
      </c>
      <c r="F1081" s="188" t="s">
        <v>1347</v>
      </c>
      <c r="H1081" s="189">
        <v>143.42</v>
      </c>
      <c r="I1081" s="190"/>
      <c r="L1081" s="186"/>
      <c r="M1081" s="191"/>
      <c r="N1081" s="192"/>
      <c r="O1081" s="192"/>
      <c r="P1081" s="192"/>
      <c r="Q1081" s="192"/>
      <c r="R1081" s="192"/>
      <c r="S1081" s="192"/>
      <c r="T1081" s="193"/>
      <c r="AT1081" s="187" t="s">
        <v>245</v>
      </c>
      <c r="AU1081" s="187" t="s">
        <v>86</v>
      </c>
      <c r="AV1081" s="14" t="s">
        <v>86</v>
      </c>
      <c r="AW1081" s="14" t="s">
        <v>31</v>
      </c>
      <c r="AX1081" s="14" t="s">
        <v>78</v>
      </c>
      <c r="AY1081" s="187" t="s">
        <v>157</v>
      </c>
    </row>
    <row r="1082" spans="2:51" s="15" customFormat="1" ht="12">
      <c r="B1082" s="204"/>
      <c r="D1082" s="179" t="s">
        <v>245</v>
      </c>
      <c r="E1082" s="205" t="s">
        <v>1</v>
      </c>
      <c r="F1082" s="206" t="s">
        <v>645</v>
      </c>
      <c r="H1082" s="207">
        <v>143.42</v>
      </c>
      <c r="I1082" s="208"/>
      <c r="L1082" s="204"/>
      <c r="M1082" s="209"/>
      <c r="N1082" s="210"/>
      <c r="O1082" s="210"/>
      <c r="P1082" s="210"/>
      <c r="Q1082" s="210"/>
      <c r="R1082" s="210"/>
      <c r="S1082" s="210"/>
      <c r="T1082" s="211"/>
      <c r="AT1082" s="205" t="s">
        <v>245</v>
      </c>
      <c r="AU1082" s="205" t="s">
        <v>86</v>
      </c>
      <c r="AV1082" s="15" t="s">
        <v>164</v>
      </c>
      <c r="AW1082" s="15" t="s">
        <v>31</v>
      </c>
      <c r="AX1082" s="15" t="s">
        <v>33</v>
      </c>
      <c r="AY1082" s="205" t="s">
        <v>157</v>
      </c>
    </row>
    <row r="1083" spans="1:65" s="2" customFormat="1" ht="16.5" customHeight="1">
      <c r="A1083" s="33"/>
      <c r="B1083" s="149"/>
      <c r="C1083" s="150" t="s">
        <v>1348</v>
      </c>
      <c r="D1083" s="150" t="s">
        <v>160</v>
      </c>
      <c r="E1083" s="151" t="s">
        <v>1349</v>
      </c>
      <c r="F1083" s="152" t="s">
        <v>1350</v>
      </c>
      <c r="G1083" s="153" t="s">
        <v>163</v>
      </c>
      <c r="H1083" s="154">
        <v>31</v>
      </c>
      <c r="I1083" s="155"/>
      <c r="J1083" s="156">
        <f>ROUND(I1083*H1083,2)</f>
        <v>0</v>
      </c>
      <c r="K1083" s="152" t="s">
        <v>636</v>
      </c>
      <c r="L1083" s="34"/>
      <c r="M1083" s="157" t="s">
        <v>1</v>
      </c>
      <c r="N1083" s="158" t="s">
        <v>43</v>
      </c>
      <c r="O1083" s="59"/>
      <c r="P1083" s="159">
        <f>O1083*H1083</f>
        <v>0</v>
      </c>
      <c r="Q1083" s="159">
        <v>0.1295</v>
      </c>
      <c r="R1083" s="159">
        <f>Q1083*H1083</f>
        <v>4.0145</v>
      </c>
      <c r="S1083" s="159">
        <v>0</v>
      </c>
      <c r="T1083" s="160">
        <f>S1083*H1083</f>
        <v>0</v>
      </c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R1083" s="161" t="s">
        <v>164</v>
      </c>
      <c r="AT1083" s="161" t="s">
        <v>160</v>
      </c>
      <c r="AU1083" s="161" t="s">
        <v>86</v>
      </c>
      <c r="AY1083" s="18" t="s">
        <v>157</v>
      </c>
      <c r="BE1083" s="162">
        <f>IF(N1083="základní",J1083,0)</f>
        <v>0</v>
      </c>
      <c r="BF1083" s="162">
        <f>IF(N1083="snížená",J1083,0)</f>
        <v>0</v>
      </c>
      <c r="BG1083" s="162">
        <f>IF(N1083="zákl. přenesená",J1083,0)</f>
        <v>0</v>
      </c>
      <c r="BH1083" s="162">
        <f>IF(N1083="sníž. přenesená",J1083,0)</f>
        <v>0</v>
      </c>
      <c r="BI1083" s="162">
        <f>IF(N1083="nulová",J1083,0)</f>
        <v>0</v>
      </c>
      <c r="BJ1083" s="18" t="s">
        <v>33</v>
      </c>
      <c r="BK1083" s="162">
        <f>ROUND(I1083*H1083,2)</f>
        <v>0</v>
      </c>
      <c r="BL1083" s="18" t="s">
        <v>164</v>
      </c>
      <c r="BM1083" s="161" t="s">
        <v>1351</v>
      </c>
    </row>
    <row r="1084" spans="1:47" s="2" customFormat="1" ht="12">
      <c r="A1084" s="33"/>
      <c r="B1084" s="34"/>
      <c r="C1084" s="33"/>
      <c r="D1084" s="199" t="s">
        <v>638</v>
      </c>
      <c r="E1084" s="33"/>
      <c r="F1084" s="200" t="s">
        <v>1352</v>
      </c>
      <c r="G1084" s="33"/>
      <c r="H1084" s="33"/>
      <c r="I1084" s="201"/>
      <c r="J1084" s="33"/>
      <c r="K1084" s="33"/>
      <c r="L1084" s="34"/>
      <c r="M1084" s="202"/>
      <c r="N1084" s="203"/>
      <c r="O1084" s="59"/>
      <c r="P1084" s="59"/>
      <c r="Q1084" s="59"/>
      <c r="R1084" s="59"/>
      <c r="S1084" s="59"/>
      <c r="T1084" s="60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T1084" s="18" t="s">
        <v>638</v>
      </c>
      <c r="AU1084" s="18" t="s">
        <v>86</v>
      </c>
    </row>
    <row r="1085" spans="2:51" s="14" customFormat="1" ht="12">
      <c r="B1085" s="186"/>
      <c r="D1085" s="179" t="s">
        <v>245</v>
      </c>
      <c r="E1085" s="187" t="s">
        <v>1</v>
      </c>
      <c r="F1085" s="188" t="s">
        <v>1353</v>
      </c>
      <c r="H1085" s="189">
        <v>31</v>
      </c>
      <c r="I1085" s="190"/>
      <c r="L1085" s="186"/>
      <c r="M1085" s="191"/>
      <c r="N1085" s="192"/>
      <c r="O1085" s="192"/>
      <c r="P1085" s="192"/>
      <c r="Q1085" s="192"/>
      <c r="R1085" s="192"/>
      <c r="S1085" s="192"/>
      <c r="T1085" s="193"/>
      <c r="AT1085" s="187" t="s">
        <v>245</v>
      </c>
      <c r="AU1085" s="187" t="s">
        <v>86</v>
      </c>
      <c r="AV1085" s="14" t="s">
        <v>86</v>
      </c>
      <c r="AW1085" s="14" t="s">
        <v>31</v>
      </c>
      <c r="AX1085" s="14" t="s">
        <v>33</v>
      </c>
      <c r="AY1085" s="187" t="s">
        <v>157</v>
      </c>
    </row>
    <row r="1086" spans="1:47" s="2" customFormat="1" ht="12">
      <c r="A1086" s="33"/>
      <c r="B1086" s="34"/>
      <c r="C1086" s="33"/>
      <c r="D1086" s="179" t="s">
        <v>782</v>
      </c>
      <c r="E1086" s="33"/>
      <c r="F1086" s="220" t="s">
        <v>842</v>
      </c>
      <c r="G1086" s="33"/>
      <c r="H1086" s="33"/>
      <c r="I1086" s="33"/>
      <c r="J1086" s="33"/>
      <c r="K1086" s="33"/>
      <c r="L1086" s="34"/>
      <c r="M1086" s="202"/>
      <c r="N1086" s="203"/>
      <c r="O1086" s="59"/>
      <c r="P1086" s="59"/>
      <c r="Q1086" s="59"/>
      <c r="R1086" s="59"/>
      <c r="S1086" s="59"/>
      <c r="T1086" s="60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U1086" s="18" t="s">
        <v>86</v>
      </c>
    </row>
    <row r="1087" spans="1:47" s="2" customFormat="1" ht="12">
      <c r="A1087" s="33"/>
      <c r="B1087" s="34"/>
      <c r="C1087" s="33"/>
      <c r="D1087" s="179" t="s">
        <v>782</v>
      </c>
      <c r="E1087" s="33"/>
      <c r="F1087" s="221" t="s">
        <v>752</v>
      </c>
      <c r="G1087" s="33"/>
      <c r="H1087" s="222">
        <v>31</v>
      </c>
      <c r="I1087" s="33"/>
      <c r="J1087" s="33"/>
      <c r="K1087" s="33"/>
      <c r="L1087" s="34"/>
      <c r="M1087" s="202"/>
      <c r="N1087" s="203"/>
      <c r="O1087" s="59"/>
      <c r="P1087" s="59"/>
      <c r="Q1087" s="59"/>
      <c r="R1087" s="59"/>
      <c r="S1087" s="59"/>
      <c r="T1087" s="60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U1087" s="18" t="s">
        <v>86</v>
      </c>
    </row>
    <row r="1088" spans="1:65" s="2" customFormat="1" ht="16.5" customHeight="1">
      <c r="A1088" s="33"/>
      <c r="B1088" s="149"/>
      <c r="C1088" s="163" t="s">
        <v>1354</v>
      </c>
      <c r="D1088" s="163" t="s">
        <v>165</v>
      </c>
      <c r="E1088" s="164" t="s">
        <v>1355</v>
      </c>
      <c r="F1088" s="165" t="s">
        <v>1356</v>
      </c>
      <c r="G1088" s="166" t="s">
        <v>163</v>
      </c>
      <c r="H1088" s="167">
        <v>31.31</v>
      </c>
      <c r="I1088" s="168"/>
      <c r="J1088" s="169">
        <f>ROUND(I1088*H1088,2)</f>
        <v>0</v>
      </c>
      <c r="K1088" s="165" t="s">
        <v>636</v>
      </c>
      <c r="L1088" s="170"/>
      <c r="M1088" s="171" t="s">
        <v>1</v>
      </c>
      <c r="N1088" s="172" t="s">
        <v>43</v>
      </c>
      <c r="O1088" s="59"/>
      <c r="P1088" s="159">
        <f>O1088*H1088</f>
        <v>0</v>
      </c>
      <c r="Q1088" s="159">
        <v>0.05612</v>
      </c>
      <c r="R1088" s="159">
        <f>Q1088*H1088</f>
        <v>1.7571172</v>
      </c>
      <c r="S1088" s="159">
        <v>0</v>
      </c>
      <c r="T1088" s="160">
        <f>S1088*H1088</f>
        <v>0</v>
      </c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R1088" s="161" t="s">
        <v>158</v>
      </c>
      <c r="AT1088" s="161" t="s">
        <v>165</v>
      </c>
      <c r="AU1088" s="161" t="s">
        <v>86</v>
      </c>
      <c r="AY1088" s="18" t="s">
        <v>157</v>
      </c>
      <c r="BE1088" s="162">
        <f>IF(N1088="základní",J1088,0)</f>
        <v>0</v>
      </c>
      <c r="BF1088" s="162">
        <f>IF(N1088="snížená",J1088,0)</f>
        <v>0</v>
      </c>
      <c r="BG1088" s="162">
        <f>IF(N1088="zákl. přenesená",J1088,0)</f>
        <v>0</v>
      </c>
      <c r="BH1088" s="162">
        <f>IF(N1088="sníž. přenesená",J1088,0)</f>
        <v>0</v>
      </c>
      <c r="BI1088" s="162">
        <f>IF(N1088="nulová",J1088,0)</f>
        <v>0</v>
      </c>
      <c r="BJ1088" s="18" t="s">
        <v>33</v>
      </c>
      <c r="BK1088" s="162">
        <f>ROUND(I1088*H1088,2)</f>
        <v>0</v>
      </c>
      <c r="BL1088" s="18" t="s">
        <v>164</v>
      </c>
      <c r="BM1088" s="161" t="s">
        <v>1357</v>
      </c>
    </row>
    <row r="1089" spans="2:51" s="14" customFormat="1" ht="12">
      <c r="B1089" s="186"/>
      <c r="D1089" s="179" t="s">
        <v>245</v>
      </c>
      <c r="E1089" s="187" t="s">
        <v>1</v>
      </c>
      <c r="F1089" s="188" t="s">
        <v>1358</v>
      </c>
      <c r="H1089" s="189">
        <v>31.31</v>
      </c>
      <c r="I1089" s="190"/>
      <c r="L1089" s="186"/>
      <c r="M1089" s="191"/>
      <c r="N1089" s="192"/>
      <c r="O1089" s="192"/>
      <c r="P1089" s="192"/>
      <c r="Q1089" s="192"/>
      <c r="R1089" s="192"/>
      <c r="S1089" s="192"/>
      <c r="T1089" s="193"/>
      <c r="AT1089" s="187" t="s">
        <v>245</v>
      </c>
      <c r="AU1089" s="187" t="s">
        <v>86</v>
      </c>
      <c r="AV1089" s="14" t="s">
        <v>86</v>
      </c>
      <c r="AW1089" s="14" t="s">
        <v>31</v>
      </c>
      <c r="AX1089" s="14" t="s">
        <v>78</v>
      </c>
      <c r="AY1089" s="187" t="s">
        <v>157</v>
      </c>
    </row>
    <row r="1090" spans="2:51" s="15" customFormat="1" ht="12">
      <c r="B1090" s="204"/>
      <c r="D1090" s="179" t="s">
        <v>245</v>
      </c>
      <c r="E1090" s="205" t="s">
        <v>1</v>
      </c>
      <c r="F1090" s="206" t="s">
        <v>645</v>
      </c>
      <c r="H1090" s="207">
        <v>31.31</v>
      </c>
      <c r="I1090" s="208"/>
      <c r="L1090" s="204"/>
      <c r="M1090" s="209"/>
      <c r="N1090" s="210"/>
      <c r="O1090" s="210"/>
      <c r="P1090" s="210"/>
      <c r="Q1090" s="210"/>
      <c r="R1090" s="210"/>
      <c r="S1090" s="210"/>
      <c r="T1090" s="211"/>
      <c r="AT1090" s="205" t="s">
        <v>245</v>
      </c>
      <c r="AU1090" s="205" t="s">
        <v>86</v>
      </c>
      <c r="AV1090" s="15" t="s">
        <v>164</v>
      </c>
      <c r="AW1090" s="15" t="s">
        <v>31</v>
      </c>
      <c r="AX1090" s="15" t="s">
        <v>33</v>
      </c>
      <c r="AY1090" s="205" t="s">
        <v>157</v>
      </c>
    </row>
    <row r="1091" spans="1:65" s="2" customFormat="1" ht="16.5" customHeight="1">
      <c r="A1091" s="33"/>
      <c r="B1091" s="149"/>
      <c r="C1091" s="150" t="s">
        <v>1359</v>
      </c>
      <c r="D1091" s="150" t="s">
        <v>160</v>
      </c>
      <c r="E1091" s="151" t="s">
        <v>1360</v>
      </c>
      <c r="F1091" s="152" t="s">
        <v>1361</v>
      </c>
      <c r="G1091" s="153" t="s">
        <v>183</v>
      </c>
      <c r="H1091" s="154">
        <v>1</v>
      </c>
      <c r="I1091" s="155"/>
      <c r="J1091" s="156">
        <f>ROUND(I1091*H1091,2)</f>
        <v>0</v>
      </c>
      <c r="K1091" s="152" t="s">
        <v>1</v>
      </c>
      <c r="L1091" s="34"/>
      <c r="M1091" s="157" t="s">
        <v>1</v>
      </c>
      <c r="N1091" s="158" t="s">
        <v>43</v>
      </c>
      <c r="O1091" s="59"/>
      <c r="P1091" s="159">
        <f>O1091*H1091</f>
        <v>0</v>
      </c>
      <c r="Q1091" s="159">
        <v>0</v>
      </c>
      <c r="R1091" s="159">
        <f>Q1091*H1091</f>
        <v>0</v>
      </c>
      <c r="S1091" s="159">
        <v>0</v>
      </c>
      <c r="T1091" s="160">
        <f>S1091*H1091</f>
        <v>0</v>
      </c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R1091" s="161" t="s">
        <v>164</v>
      </c>
      <c r="AT1091" s="161" t="s">
        <v>160</v>
      </c>
      <c r="AU1091" s="161" t="s">
        <v>86</v>
      </c>
      <c r="AY1091" s="18" t="s">
        <v>157</v>
      </c>
      <c r="BE1091" s="162">
        <f>IF(N1091="základní",J1091,0)</f>
        <v>0</v>
      </c>
      <c r="BF1091" s="162">
        <f>IF(N1091="snížená",J1091,0)</f>
        <v>0</v>
      </c>
      <c r="BG1091" s="162">
        <f>IF(N1091="zákl. přenesená",J1091,0)</f>
        <v>0</v>
      </c>
      <c r="BH1091" s="162">
        <f>IF(N1091="sníž. přenesená",J1091,0)</f>
        <v>0</v>
      </c>
      <c r="BI1091" s="162">
        <f>IF(N1091="nulová",J1091,0)</f>
        <v>0</v>
      </c>
      <c r="BJ1091" s="18" t="s">
        <v>33</v>
      </c>
      <c r="BK1091" s="162">
        <f>ROUND(I1091*H1091,2)</f>
        <v>0</v>
      </c>
      <c r="BL1091" s="18" t="s">
        <v>164</v>
      </c>
      <c r="BM1091" s="161" t="s">
        <v>1362</v>
      </c>
    </row>
    <row r="1092" spans="2:51" s="14" customFormat="1" ht="12">
      <c r="B1092" s="186"/>
      <c r="D1092" s="179" t="s">
        <v>245</v>
      </c>
      <c r="E1092" s="187" t="s">
        <v>1</v>
      </c>
      <c r="F1092" s="188" t="s">
        <v>33</v>
      </c>
      <c r="H1092" s="189">
        <v>1</v>
      </c>
      <c r="I1092" s="190"/>
      <c r="L1092" s="186"/>
      <c r="M1092" s="191"/>
      <c r="N1092" s="192"/>
      <c r="O1092" s="192"/>
      <c r="P1092" s="192"/>
      <c r="Q1092" s="192"/>
      <c r="R1092" s="192"/>
      <c r="S1092" s="192"/>
      <c r="T1092" s="193"/>
      <c r="AT1092" s="187" t="s">
        <v>245</v>
      </c>
      <c r="AU1092" s="187" t="s">
        <v>86</v>
      </c>
      <c r="AV1092" s="14" t="s">
        <v>86</v>
      </c>
      <c r="AW1092" s="14" t="s">
        <v>31</v>
      </c>
      <c r="AX1092" s="14" t="s">
        <v>33</v>
      </c>
      <c r="AY1092" s="187" t="s">
        <v>157</v>
      </c>
    </row>
    <row r="1093" spans="1:65" s="2" customFormat="1" ht="16.5" customHeight="1">
      <c r="A1093" s="33"/>
      <c r="B1093" s="149"/>
      <c r="C1093" s="150" t="s">
        <v>1363</v>
      </c>
      <c r="D1093" s="150" t="s">
        <v>160</v>
      </c>
      <c r="E1093" s="151" t="s">
        <v>1364</v>
      </c>
      <c r="F1093" s="152" t="s">
        <v>1365</v>
      </c>
      <c r="G1093" s="153" t="s">
        <v>183</v>
      </c>
      <c r="H1093" s="154">
        <v>1</v>
      </c>
      <c r="I1093" s="155"/>
      <c r="J1093" s="156">
        <f>ROUND(I1093*H1093,2)</f>
        <v>0</v>
      </c>
      <c r="K1093" s="152" t="s">
        <v>1</v>
      </c>
      <c r="L1093" s="34"/>
      <c r="M1093" s="157" t="s">
        <v>1</v>
      </c>
      <c r="N1093" s="158" t="s">
        <v>43</v>
      </c>
      <c r="O1093" s="59"/>
      <c r="P1093" s="159">
        <f>O1093*H1093</f>
        <v>0</v>
      </c>
      <c r="Q1093" s="159">
        <v>0</v>
      </c>
      <c r="R1093" s="159">
        <f>Q1093*H1093</f>
        <v>0</v>
      </c>
      <c r="S1093" s="159">
        <v>0</v>
      </c>
      <c r="T1093" s="160">
        <f>S1093*H1093</f>
        <v>0</v>
      </c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R1093" s="161" t="s">
        <v>164</v>
      </c>
      <c r="AT1093" s="161" t="s">
        <v>160</v>
      </c>
      <c r="AU1093" s="161" t="s">
        <v>86</v>
      </c>
      <c r="AY1093" s="18" t="s">
        <v>157</v>
      </c>
      <c r="BE1093" s="162">
        <f>IF(N1093="základní",J1093,0)</f>
        <v>0</v>
      </c>
      <c r="BF1093" s="162">
        <f>IF(N1093="snížená",J1093,0)</f>
        <v>0</v>
      </c>
      <c r="BG1093" s="162">
        <f>IF(N1093="zákl. přenesená",J1093,0)</f>
        <v>0</v>
      </c>
      <c r="BH1093" s="162">
        <f>IF(N1093="sníž. přenesená",J1093,0)</f>
        <v>0</v>
      </c>
      <c r="BI1093" s="162">
        <f>IF(N1093="nulová",J1093,0)</f>
        <v>0</v>
      </c>
      <c r="BJ1093" s="18" t="s">
        <v>33</v>
      </c>
      <c r="BK1093" s="162">
        <f>ROUND(I1093*H1093,2)</f>
        <v>0</v>
      </c>
      <c r="BL1093" s="18" t="s">
        <v>164</v>
      </c>
      <c r="BM1093" s="161" t="s">
        <v>1366</v>
      </c>
    </row>
    <row r="1094" spans="2:51" s="14" customFormat="1" ht="12">
      <c r="B1094" s="186"/>
      <c r="D1094" s="179" t="s">
        <v>245</v>
      </c>
      <c r="E1094" s="187" t="s">
        <v>1</v>
      </c>
      <c r="F1094" s="188" t="s">
        <v>33</v>
      </c>
      <c r="H1094" s="189">
        <v>1</v>
      </c>
      <c r="I1094" s="190"/>
      <c r="L1094" s="186"/>
      <c r="M1094" s="191"/>
      <c r="N1094" s="192"/>
      <c r="O1094" s="192"/>
      <c r="P1094" s="192"/>
      <c r="Q1094" s="192"/>
      <c r="R1094" s="192"/>
      <c r="S1094" s="192"/>
      <c r="T1094" s="193"/>
      <c r="AT1094" s="187" t="s">
        <v>245</v>
      </c>
      <c r="AU1094" s="187" t="s">
        <v>86</v>
      </c>
      <c r="AV1094" s="14" t="s">
        <v>86</v>
      </c>
      <c r="AW1094" s="14" t="s">
        <v>31</v>
      </c>
      <c r="AX1094" s="14" t="s">
        <v>33</v>
      </c>
      <c r="AY1094" s="187" t="s">
        <v>157</v>
      </c>
    </row>
    <row r="1095" spans="1:65" s="2" customFormat="1" ht="16.5" customHeight="1">
      <c r="A1095" s="33"/>
      <c r="B1095" s="149"/>
      <c r="C1095" s="150" t="s">
        <v>1367</v>
      </c>
      <c r="D1095" s="150" t="s">
        <v>160</v>
      </c>
      <c r="E1095" s="151" t="s">
        <v>1368</v>
      </c>
      <c r="F1095" s="152" t="s">
        <v>1369</v>
      </c>
      <c r="G1095" s="153" t="s">
        <v>213</v>
      </c>
      <c r="H1095" s="154">
        <v>123.789</v>
      </c>
      <c r="I1095" s="155"/>
      <c r="J1095" s="156">
        <f>ROUND(I1095*H1095,2)</f>
        <v>0</v>
      </c>
      <c r="K1095" s="152" t="s">
        <v>636</v>
      </c>
      <c r="L1095" s="34"/>
      <c r="M1095" s="157" t="s">
        <v>1</v>
      </c>
      <c r="N1095" s="158" t="s">
        <v>43</v>
      </c>
      <c r="O1095" s="59"/>
      <c r="P1095" s="159">
        <f>O1095*H1095</f>
        <v>0</v>
      </c>
      <c r="Q1095" s="159">
        <v>0</v>
      </c>
      <c r="R1095" s="159">
        <f>Q1095*H1095</f>
        <v>0</v>
      </c>
      <c r="S1095" s="159">
        <v>0</v>
      </c>
      <c r="T1095" s="160">
        <f>S1095*H1095</f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161" t="s">
        <v>164</v>
      </c>
      <c r="AT1095" s="161" t="s">
        <v>160</v>
      </c>
      <c r="AU1095" s="161" t="s">
        <v>86</v>
      </c>
      <c r="AY1095" s="18" t="s">
        <v>157</v>
      </c>
      <c r="BE1095" s="162">
        <f>IF(N1095="základní",J1095,0)</f>
        <v>0</v>
      </c>
      <c r="BF1095" s="162">
        <f>IF(N1095="snížená",J1095,0)</f>
        <v>0</v>
      </c>
      <c r="BG1095" s="162">
        <f>IF(N1095="zákl. přenesená",J1095,0)</f>
        <v>0</v>
      </c>
      <c r="BH1095" s="162">
        <f>IF(N1095="sníž. přenesená",J1095,0)</f>
        <v>0</v>
      </c>
      <c r="BI1095" s="162">
        <f>IF(N1095="nulová",J1095,0)</f>
        <v>0</v>
      </c>
      <c r="BJ1095" s="18" t="s">
        <v>33</v>
      </c>
      <c r="BK1095" s="162">
        <f>ROUND(I1095*H1095,2)</f>
        <v>0</v>
      </c>
      <c r="BL1095" s="18" t="s">
        <v>164</v>
      </c>
      <c r="BM1095" s="161" t="s">
        <v>1370</v>
      </c>
    </row>
    <row r="1096" spans="1:47" s="2" customFormat="1" ht="12">
      <c r="A1096" s="33"/>
      <c r="B1096" s="34"/>
      <c r="C1096" s="33"/>
      <c r="D1096" s="199" t="s">
        <v>638</v>
      </c>
      <c r="E1096" s="33"/>
      <c r="F1096" s="200" t="s">
        <v>1371</v>
      </c>
      <c r="G1096" s="33"/>
      <c r="H1096" s="33"/>
      <c r="I1096" s="201"/>
      <c r="J1096" s="33"/>
      <c r="K1096" s="33"/>
      <c r="L1096" s="34"/>
      <c r="M1096" s="202"/>
      <c r="N1096" s="203"/>
      <c r="O1096" s="59"/>
      <c r="P1096" s="59"/>
      <c r="Q1096" s="59"/>
      <c r="R1096" s="59"/>
      <c r="S1096" s="59"/>
      <c r="T1096" s="60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T1096" s="18" t="s">
        <v>638</v>
      </c>
      <c r="AU1096" s="18" t="s">
        <v>86</v>
      </c>
    </row>
    <row r="1097" spans="2:63" s="12" customFormat="1" ht="22.9" customHeight="1">
      <c r="B1097" s="136"/>
      <c r="D1097" s="137" t="s">
        <v>77</v>
      </c>
      <c r="E1097" s="147" t="s">
        <v>179</v>
      </c>
      <c r="F1097" s="147" t="s">
        <v>1372</v>
      </c>
      <c r="I1097" s="139"/>
      <c r="J1097" s="148">
        <f>BK1097</f>
        <v>0</v>
      </c>
      <c r="L1097" s="136"/>
      <c r="M1097" s="141"/>
      <c r="N1097" s="142"/>
      <c r="O1097" s="142"/>
      <c r="P1097" s="143">
        <f>SUM(P1098:P1244)</f>
        <v>0</v>
      </c>
      <c r="Q1097" s="142"/>
      <c r="R1097" s="143">
        <f>SUM(R1098:R1244)</f>
        <v>109.15679725999999</v>
      </c>
      <c r="S1097" s="142"/>
      <c r="T1097" s="144">
        <f>SUM(T1098:T1244)</f>
        <v>0.0021312499999999995</v>
      </c>
      <c r="AR1097" s="137" t="s">
        <v>33</v>
      </c>
      <c r="AT1097" s="145" t="s">
        <v>77</v>
      </c>
      <c r="AU1097" s="145" t="s">
        <v>33</v>
      </c>
      <c r="AY1097" s="137" t="s">
        <v>157</v>
      </c>
      <c r="BK1097" s="146">
        <f>SUM(BK1098:BK1244)</f>
        <v>0</v>
      </c>
    </row>
    <row r="1098" spans="1:65" s="2" customFormat="1" ht="16.5" customHeight="1">
      <c r="A1098" s="33"/>
      <c r="B1098" s="149"/>
      <c r="C1098" s="150" t="s">
        <v>1373</v>
      </c>
      <c r="D1098" s="150" t="s">
        <v>160</v>
      </c>
      <c r="E1098" s="151" t="s">
        <v>1374</v>
      </c>
      <c r="F1098" s="152" t="s">
        <v>1375</v>
      </c>
      <c r="G1098" s="153" t="s">
        <v>284</v>
      </c>
      <c r="H1098" s="154">
        <v>10.555</v>
      </c>
      <c r="I1098" s="155"/>
      <c r="J1098" s="156">
        <f>ROUND(I1098*H1098,2)</f>
        <v>0</v>
      </c>
      <c r="K1098" s="152" t="s">
        <v>636</v>
      </c>
      <c r="L1098" s="34"/>
      <c r="M1098" s="157" t="s">
        <v>1</v>
      </c>
      <c r="N1098" s="158" t="s">
        <v>43</v>
      </c>
      <c r="O1098" s="59"/>
      <c r="P1098" s="159">
        <f>O1098*H1098</f>
        <v>0</v>
      </c>
      <c r="Q1098" s="159">
        <v>0.00735</v>
      </c>
      <c r="R1098" s="159">
        <f>Q1098*H1098</f>
        <v>0.07757924999999999</v>
      </c>
      <c r="S1098" s="159">
        <v>0</v>
      </c>
      <c r="T1098" s="160">
        <f>S1098*H1098</f>
        <v>0</v>
      </c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R1098" s="161" t="s">
        <v>164</v>
      </c>
      <c r="AT1098" s="161" t="s">
        <v>160</v>
      </c>
      <c r="AU1098" s="161" t="s">
        <v>86</v>
      </c>
      <c r="AY1098" s="18" t="s">
        <v>157</v>
      </c>
      <c r="BE1098" s="162">
        <f>IF(N1098="základní",J1098,0)</f>
        <v>0</v>
      </c>
      <c r="BF1098" s="162">
        <f>IF(N1098="snížená",J1098,0)</f>
        <v>0</v>
      </c>
      <c r="BG1098" s="162">
        <f>IF(N1098="zákl. přenesená",J1098,0)</f>
        <v>0</v>
      </c>
      <c r="BH1098" s="162">
        <f>IF(N1098="sníž. přenesená",J1098,0)</f>
        <v>0</v>
      </c>
      <c r="BI1098" s="162">
        <f>IF(N1098="nulová",J1098,0)</f>
        <v>0</v>
      </c>
      <c r="BJ1098" s="18" t="s">
        <v>33</v>
      </c>
      <c r="BK1098" s="162">
        <f>ROUND(I1098*H1098,2)</f>
        <v>0</v>
      </c>
      <c r="BL1098" s="18" t="s">
        <v>164</v>
      </c>
      <c r="BM1098" s="161" t="s">
        <v>1376</v>
      </c>
    </row>
    <row r="1099" spans="1:47" s="2" customFormat="1" ht="12">
      <c r="A1099" s="33"/>
      <c r="B1099" s="34"/>
      <c r="C1099" s="33"/>
      <c r="D1099" s="199" t="s">
        <v>638</v>
      </c>
      <c r="E1099" s="33"/>
      <c r="F1099" s="200" t="s">
        <v>1377</v>
      </c>
      <c r="G1099" s="33"/>
      <c r="H1099" s="33"/>
      <c r="I1099" s="201"/>
      <c r="J1099" s="33"/>
      <c r="K1099" s="33"/>
      <c r="L1099" s="34"/>
      <c r="M1099" s="202"/>
      <c r="N1099" s="203"/>
      <c r="O1099" s="59"/>
      <c r="P1099" s="59"/>
      <c r="Q1099" s="59"/>
      <c r="R1099" s="59"/>
      <c r="S1099" s="59"/>
      <c r="T1099" s="60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T1099" s="18" t="s">
        <v>638</v>
      </c>
      <c r="AU1099" s="18" t="s">
        <v>86</v>
      </c>
    </row>
    <row r="1100" spans="2:51" s="13" customFormat="1" ht="12">
      <c r="B1100" s="178"/>
      <c r="D1100" s="179" t="s">
        <v>245</v>
      </c>
      <c r="E1100" s="180" t="s">
        <v>1</v>
      </c>
      <c r="F1100" s="181" t="s">
        <v>1378</v>
      </c>
      <c r="H1100" s="180" t="s">
        <v>1</v>
      </c>
      <c r="I1100" s="182"/>
      <c r="L1100" s="178"/>
      <c r="M1100" s="183"/>
      <c r="N1100" s="184"/>
      <c r="O1100" s="184"/>
      <c r="P1100" s="184"/>
      <c r="Q1100" s="184"/>
      <c r="R1100" s="184"/>
      <c r="S1100" s="184"/>
      <c r="T1100" s="185"/>
      <c r="AT1100" s="180" t="s">
        <v>245</v>
      </c>
      <c r="AU1100" s="180" t="s">
        <v>86</v>
      </c>
      <c r="AV1100" s="13" t="s">
        <v>33</v>
      </c>
      <c r="AW1100" s="13" t="s">
        <v>31</v>
      </c>
      <c r="AX1100" s="13" t="s">
        <v>78</v>
      </c>
      <c r="AY1100" s="180" t="s">
        <v>157</v>
      </c>
    </row>
    <row r="1101" spans="2:51" s="14" customFormat="1" ht="12">
      <c r="B1101" s="186"/>
      <c r="D1101" s="179" t="s">
        <v>245</v>
      </c>
      <c r="E1101" s="187" t="s">
        <v>1</v>
      </c>
      <c r="F1101" s="188" t="s">
        <v>1379</v>
      </c>
      <c r="H1101" s="189">
        <v>10.538</v>
      </c>
      <c r="I1101" s="190"/>
      <c r="L1101" s="186"/>
      <c r="M1101" s="191"/>
      <c r="N1101" s="192"/>
      <c r="O1101" s="192"/>
      <c r="P1101" s="192"/>
      <c r="Q1101" s="192"/>
      <c r="R1101" s="192"/>
      <c r="S1101" s="192"/>
      <c r="T1101" s="193"/>
      <c r="AT1101" s="187" t="s">
        <v>245</v>
      </c>
      <c r="AU1101" s="187" t="s">
        <v>86</v>
      </c>
      <c r="AV1101" s="14" t="s">
        <v>86</v>
      </c>
      <c r="AW1101" s="14" t="s">
        <v>31</v>
      </c>
      <c r="AX1101" s="14" t="s">
        <v>78</v>
      </c>
      <c r="AY1101" s="187" t="s">
        <v>157</v>
      </c>
    </row>
    <row r="1102" spans="2:51" s="14" customFormat="1" ht="12">
      <c r="B1102" s="186"/>
      <c r="D1102" s="179" t="s">
        <v>245</v>
      </c>
      <c r="E1102" s="187" t="s">
        <v>1</v>
      </c>
      <c r="F1102" s="188" t="s">
        <v>1380</v>
      </c>
      <c r="H1102" s="189">
        <v>-1.481</v>
      </c>
      <c r="I1102" s="190"/>
      <c r="L1102" s="186"/>
      <c r="M1102" s="191"/>
      <c r="N1102" s="192"/>
      <c r="O1102" s="192"/>
      <c r="P1102" s="192"/>
      <c r="Q1102" s="192"/>
      <c r="R1102" s="192"/>
      <c r="S1102" s="192"/>
      <c r="T1102" s="193"/>
      <c r="AT1102" s="187" t="s">
        <v>245</v>
      </c>
      <c r="AU1102" s="187" t="s">
        <v>86</v>
      </c>
      <c r="AV1102" s="14" t="s">
        <v>86</v>
      </c>
      <c r="AW1102" s="14" t="s">
        <v>31</v>
      </c>
      <c r="AX1102" s="14" t="s">
        <v>78</v>
      </c>
      <c r="AY1102" s="187" t="s">
        <v>157</v>
      </c>
    </row>
    <row r="1103" spans="2:51" s="14" customFormat="1" ht="12">
      <c r="B1103" s="186"/>
      <c r="D1103" s="179" t="s">
        <v>245</v>
      </c>
      <c r="E1103" s="187" t="s">
        <v>1</v>
      </c>
      <c r="F1103" s="188" t="s">
        <v>1381</v>
      </c>
      <c r="H1103" s="189">
        <v>-0.684</v>
      </c>
      <c r="I1103" s="190"/>
      <c r="L1103" s="186"/>
      <c r="M1103" s="191"/>
      <c r="N1103" s="192"/>
      <c r="O1103" s="192"/>
      <c r="P1103" s="192"/>
      <c r="Q1103" s="192"/>
      <c r="R1103" s="192"/>
      <c r="S1103" s="192"/>
      <c r="T1103" s="193"/>
      <c r="AT1103" s="187" t="s">
        <v>245</v>
      </c>
      <c r="AU1103" s="187" t="s">
        <v>86</v>
      </c>
      <c r="AV1103" s="14" t="s">
        <v>86</v>
      </c>
      <c r="AW1103" s="14" t="s">
        <v>31</v>
      </c>
      <c r="AX1103" s="14" t="s">
        <v>78</v>
      </c>
      <c r="AY1103" s="187" t="s">
        <v>157</v>
      </c>
    </row>
    <row r="1104" spans="2:51" s="13" customFormat="1" ht="12">
      <c r="B1104" s="178"/>
      <c r="D1104" s="179" t="s">
        <v>245</v>
      </c>
      <c r="E1104" s="180" t="s">
        <v>1</v>
      </c>
      <c r="F1104" s="181" t="s">
        <v>1382</v>
      </c>
      <c r="H1104" s="180" t="s">
        <v>1</v>
      </c>
      <c r="I1104" s="182"/>
      <c r="L1104" s="178"/>
      <c r="M1104" s="183"/>
      <c r="N1104" s="184"/>
      <c r="O1104" s="184"/>
      <c r="P1104" s="184"/>
      <c r="Q1104" s="184"/>
      <c r="R1104" s="184"/>
      <c r="S1104" s="184"/>
      <c r="T1104" s="185"/>
      <c r="AT1104" s="180" t="s">
        <v>245</v>
      </c>
      <c r="AU1104" s="180" t="s">
        <v>86</v>
      </c>
      <c r="AV1104" s="13" t="s">
        <v>33</v>
      </c>
      <c r="AW1104" s="13" t="s">
        <v>31</v>
      </c>
      <c r="AX1104" s="13" t="s">
        <v>78</v>
      </c>
      <c r="AY1104" s="180" t="s">
        <v>157</v>
      </c>
    </row>
    <row r="1105" spans="2:51" s="14" customFormat="1" ht="12">
      <c r="B1105" s="186"/>
      <c r="D1105" s="179" t="s">
        <v>245</v>
      </c>
      <c r="E1105" s="187" t="s">
        <v>1</v>
      </c>
      <c r="F1105" s="188" t="s">
        <v>1383</v>
      </c>
      <c r="H1105" s="189">
        <v>2.182</v>
      </c>
      <c r="I1105" s="190"/>
      <c r="L1105" s="186"/>
      <c r="M1105" s="191"/>
      <c r="N1105" s="192"/>
      <c r="O1105" s="192"/>
      <c r="P1105" s="192"/>
      <c r="Q1105" s="192"/>
      <c r="R1105" s="192"/>
      <c r="S1105" s="192"/>
      <c r="T1105" s="193"/>
      <c r="AT1105" s="187" t="s">
        <v>245</v>
      </c>
      <c r="AU1105" s="187" t="s">
        <v>86</v>
      </c>
      <c r="AV1105" s="14" t="s">
        <v>86</v>
      </c>
      <c r="AW1105" s="14" t="s">
        <v>31</v>
      </c>
      <c r="AX1105" s="14" t="s">
        <v>78</v>
      </c>
      <c r="AY1105" s="187" t="s">
        <v>157</v>
      </c>
    </row>
    <row r="1106" spans="2:51" s="15" customFormat="1" ht="12">
      <c r="B1106" s="204"/>
      <c r="D1106" s="179" t="s">
        <v>245</v>
      </c>
      <c r="E1106" s="205" t="s">
        <v>583</v>
      </c>
      <c r="F1106" s="206" t="s">
        <v>645</v>
      </c>
      <c r="H1106" s="207">
        <v>10.555</v>
      </c>
      <c r="I1106" s="208"/>
      <c r="L1106" s="204"/>
      <c r="M1106" s="209"/>
      <c r="N1106" s="210"/>
      <c r="O1106" s="210"/>
      <c r="P1106" s="210"/>
      <c r="Q1106" s="210"/>
      <c r="R1106" s="210"/>
      <c r="S1106" s="210"/>
      <c r="T1106" s="211"/>
      <c r="AT1106" s="205" t="s">
        <v>245</v>
      </c>
      <c r="AU1106" s="205" t="s">
        <v>86</v>
      </c>
      <c r="AV1106" s="15" t="s">
        <v>164</v>
      </c>
      <c r="AW1106" s="15" t="s">
        <v>31</v>
      </c>
      <c r="AX1106" s="15" t="s">
        <v>33</v>
      </c>
      <c r="AY1106" s="205" t="s">
        <v>157</v>
      </c>
    </row>
    <row r="1107" spans="1:65" s="2" customFormat="1" ht="16.5" customHeight="1">
      <c r="A1107" s="33"/>
      <c r="B1107" s="149"/>
      <c r="C1107" s="150" t="s">
        <v>1384</v>
      </c>
      <c r="D1107" s="150" t="s">
        <v>160</v>
      </c>
      <c r="E1107" s="151" t="s">
        <v>1385</v>
      </c>
      <c r="F1107" s="152" t="s">
        <v>1386</v>
      </c>
      <c r="G1107" s="153" t="s">
        <v>284</v>
      </c>
      <c r="H1107" s="154">
        <v>0.998</v>
      </c>
      <c r="I1107" s="155"/>
      <c r="J1107" s="156">
        <f>ROUND(I1107*H1107,2)</f>
        <v>0</v>
      </c>
      <c r="K1107" s="152" t="s">
        <v>636</v>
      </c>
      <c r="L1107" s="34"/>
      <c r="M1107" s="157" t="s">
        <v>1</v>
      </c>
      <c r="N1107" s="158" t="s">
        <v>43</v>
      </c>
      <c r="O1107" s="59"/>
      <c r="P1107" s="159">
        <f>O1107*H1107</f>
        <v>0</v>
      </c>
      <c r="Q1107" s="159">
        <v>0.00735</v>
      </c>
      <c r="R1107" s="159">
        <f>Q1107*H1107</f>
        <v>0.0073352999999999995</v>
      </c>
      <c r="S1107" s="159">
        <v>0</v>
      </c>
      <c r="T1107" s="160">
        <f>S1107*H1107</f>
        <v>0</v>
      </c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R1107" s="161" t="s">
        <v>164</v>
      </c>
      <c r="AT1107" s="161" t="s">
        <v>160</v>
      </c>
      <c r="AU1107" s="161" t="s">
        <v>86</v>
      </c>
      <c r="AY1107" s="18" t="s">
        <v>157</v>
      </c>
      <c r="BE1107" s="162">
        <f>IF(N1107="základní",J1107,0)</f>
        <v>0</v>
      </c>
      <c r="BF1107" s="162">
        <f>IF(N1107="snížená",J1107,0)</f>
        <v>0</v>
      </c>
      <c r="BG1107" s="162">
        <f>IF(N1107="zákl. přenesená",J1107,0)</f>
        <v>0</v>
      </c>
      <c r="BH1107" s="162">
        <f>IF(N1107="sníž. přenesená",J1107,0)</f>
        <v>0</v>
      </c>
      <c r="BI1107" s="162">
        <f>IF(N1107="nulová",J1107,0)</f>
        <v>0</v>
      </c>
      <c r="BJ1107" s="18" t="s">
        <v>33</v>
      </c>
      <c r="BK1107" s="162">
        <f>ROUND(I1107*H1107,2)</f>
        <v>0</v>
      </c>
      <c r="BL1107" s="18" t="s">
        <v>164</v>
      </c>
      <c r="BM1107" s="161" t="s">
        <v>1387</v>
      </c>
    </row>
    <row r="1108" spans="1:47" s="2" customFormat="1" ht="12">
      <c r="A1108" s="33"/>
      <c r="B1108" s="34"/>
      <c r="C1108" s="33"/>
      <c r="D1108" s="199" t="s">
        <v>638</v>
      </c>
      <c r="E1108" s="33"/>
      <c r="F1108" s="200" t="s">
        <v>1388</v>
      </c>
      <c r="G1108" s="33"/>
      <c r="H1108" s="33"/>
      <c r="I1108" s="201"/>
      <c r="J1108" s="33"/>
      <c r="K1108" s="33"/>
      <c r="L1108" s="34"/>
      <c r="M1108" s="202"/>
      <c r="N1108" s="203"/>
      <c r="O1108" s="59"/>
      <c r="P1108" s="59"/>
      <c r="Q1108" s="59"/>
      <c r="R1108" s="59"/>
      <c r="S1108" s="59"/>
      <c r="T1108" s="60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T1108" s="18" t="s">
        <v>638</v>
      </c>
      <c r="AU1108" s="18" t="s">
        <v>86</v>
      </c>
    </row>
    <row r="1109" spans="2:51" s="13" customFormat="1" ht="12">
      <c r="B1109" s="178"/>
      <c r="D1109" s="179" t="s">
        <v>245</v>
      </c>
      <c r="E1109" s="180" t="s">
        <v>1</v>
      </c>
      <c r="F1109" s="181" t="s">
        <v>1378</v>
      </c>
      <c r="H1109" s="180" t="s">
        <v>1</v>
      </c>
      <c r="I1109" s="182"/>
      <c r="L1109" s="178"/>
      <c r="M1109" s="183"/>
      <c r="N1109" s="184"/>
      <c r="O1109" s="184"/>
      <c r="P1109" s="184"/>
      <c r="Q1109" s="184"/>
      <c r="R1109" s="184"/>
      <c r="S1109" s="184"/>
      <c r="T1109" s="185"/>
      <c r="AT1109" s="180" t="s">
        <v>245</v>
      </c>
      <c r="AU1109" s="180" t="s">
        <v>86</v>
      </c>
      <c r="AV1109" s="13" t="s">
        <v>33</v>
      </c>
      <c r="AW1109" s="13" t="s">
        <v>31</v>
      </c>
      <c r="AX1109" s="13" t="s">
        <v>78</v>
      </c>
      <c r="AY1109" s="180" t="s">
        <v>157</v>
      </c>
    </row>
    <row r="1110" spans="2:51" s="13" customFormat="1" ht="12">
      <c r="B1110" s="178"/>
      <c r="D1110" s="179" t="s">
        <v>245</v>
      </c>
      <c r="E1110" s="180" t="s">
        <v>1</v>
      </c>
      <c r="F1110" s="181" t="s">
        <v>1389</v>
      </c>
      <c r="H1110" s="180" t="s">
        <v>1</v>
      </c>
      <c r="I1110" s="182"/>
      <c r="L1110" s="178"/>
      <c r="M1110" s="183"/>
      <c r="N1110" s="184"/>
      <c r="O1110" s="184"/>
      <c r="P1110" s="184"/>
      <c r="Q1110" s="184"/>
      <c r="R1110" s="184"/>
      <c r="S1110" s="184"/>
      <c r="T1110" s="185"/>
      <c r="AT1110" s="180" t="s">
        <v>245</v>
      </c>
      <c r="AU1110" s="180" t="s">
        <v>86</v>
      </c>
      <c r="AV1110" s="13" t="s">
        <v>33</v>
      </c>
      <c r="AW1110" s="13" t="s">
        <v>31</v>
      </c>
      <c r="AX1110" s="13" t="s">
        <v>78</v>
      </c>
      <c r="AY1110" s="180" t="s">
        <v>157</v>
      </c>
    </row>
    <row r="1111" spans="2:51" s="14" customFormat="1" ht="12">
      <c r="B1111" s="186"/>
      <c r="D1111" s="179" t="s">
        <v>245</v>
      </c>
      <c r="E1111" s="187" t="s">
        <v>581</v>
      </c>
      <c r="F1111" s="188" t="s">
        <v>1390</v>
      </c>
      <c r="H1111" s="189">
        <v>0.998</v>
      </c>
      <c r="I1111" s="190"/>
      <c r="L1111" s="186"/>
      <c r="M1111" s="191"/>
      <c r="N1111" s="192"/>
      <c r="O1111" s="192"/>
      <c r="P1111" s="192"/>
      <c r="Q1111" s="192"/>
      <c r="R1111" s="192"/>
      <c r="S1111" s="192"/>
      <c r="T1111" s="193"/>
      <c r="AT1111" s="187" t="s">
        <v>245</v>
      </c>
      <c r="AU1111" s="187" t="s">
        <v>86</v>
      </c>
      <c r="AV1111" s="14" t="s">
        <v>86</v>
      </c>
      <c r="AW1111" s="14" t="s">
        <v>31</v>
      </c>
      <c r="AX1111" s="14" t="s">
        <v>33</v>
      </c>
      <c r="AY1111" s="187" t="s">
        <v>157</v>
      </c>
    </row>
    <row r="1112" spans="1:65" s="2" customFormat="1" ht="16.5" customHeight="1">
      <c r="A1112" s="33"/>
      <c r="B1112" s="149"/>
      <c r="C1112" s="150" t="s">
        <v>1391</v>
      </c>
      <c r="D1112" s="150" t="s">
        <v>160</v>
      </c>
      <c r="E1112" s="151" t="s">
        <v>1392</v>
      </c>
      <c r="F1112" s="152" t="s">
        <v>1393</v>
      </c>
      <c r="G1112" s="153" t="s">
        <v>284</v>
      </c>
      <c r="H1112" s="154">
        <v>10.555</v>
      </c>
      <c r="I1112" s="155"/>
      <c r="J1112" s="156">
        <f>ROUND(I1112*H1112,2)</f>
        <v>0</v>
      </c>
      <c r="K1112" s="152" t="s">
        <v>636</v>
      </c>
      <c r="L1112" s="34"/>
      <c r="M1112" s="157" t="s">
        <v>1</v>
      </c>
      <c r="N1112" s="158" t="s">
        <v>43</v>
      </c>
      <c r="O1112" s="59"/>
      <c r="P1112" s="159">
        <f>O1112*H1112</f>
        <v>0</v>
      </c>
      <c r="Q1112" s="159">
        <v>0.0231</v>
      </c>
      <c r="R1112" s="159">
        <f>Q1112*H1112</f>
        <v>0.2438205</v>
      </c>
      <c r="S1112" s="159">
        <v>0</v>
      </c>
      <c r="T1112" s="160">
        <f>S1112*H1112</f>
        <v>0</v>
      </c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R1112" s="161" t="s">
        <v>164</v>
      </c>
      <c r="AT1112" s="161" t="s">
        <v>160</v>
      </c>
      <c r="AU1112" s="161" t="s">
        <v>86</v>
      </c>
      <c r="AY1112" s="18" t="s">
        <v>157</v>
      </c>
      <c r="BE1112" s="162">
        <f>IF(N1112="základní",J1112,0)</f>
        <v>0</v>
      </c>
      <c r="BF1112" s="162">
        <f>IF(N1112="snížená",J1112,0)</f>
        <v>0</v>
      </c>
      <c r="BG1112" s="162">
        <f>IF(N1112="zákl. přenesená",J1112,0)</f>
        <v>0</v>
      </c>
      <c r="BH1112" s="162">
        <f>IF(N1112="sníž. přenesená",J1112,0)</f>
        <v>0</v>
      </c>
      <c r="BI1112" s="162">
        <f>IF(N1112="nulová",J1112,0)</f>
        <v>0</v>
      </c>
      <c r="BJ1112" s="18" t="s">
        <v>33</v>
      </c>
      <c r="BK1112" s="162">
        <f>ROUND(I1112*H1112,2)</f>
        <v>0</v>
      </c>
      <c r="BL1112" s="18" t="s">
        <v>164</v>
      </c>
      <c r="BM1112" s="161" t="s">
        <v>1394</v>
      </c>
    </row>
    <row r="1113" spans="1:47" s="2" customFormat="1" ht="12">
      <c r="A1113" s="33"/>
      <c r="B1113" s="34"/>
      <c r="C1113" s="33"/>
      <c r="D1113" s="199" t="s">
        <v>638</v>
      </c>
      <c r="E1113" s="33"/>
      <c r="F1113" s="200" t="s">
        <v>1395</v>
      </c>
      <c r="G1113" s="33"/>
      <c r="H1113" s="33"/>
      <c r="I1113" s="201"/>
      <c r="J1113" s="33"/>
      <c r="K1113" s="33"/>
      <c r="L1113" s="34"/>
      <c r="M1113" s="202"/>
      <c r="N1113" s="203"/>
      <c r="O1113" s="59"/>
      <c r="P1113" s="59"/>
      <c r="Q1113" s="59"/>
      <c r="R1113" s="59"/>
      <c r="S1113" s="59"/>
      <c r="T1113" s="60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T1113" s="18" t="s">
        <v>638</v>
      </c>
      <c r="AU1113" s="18" t="s">
        <v>86</v>
      </c>
    </row>
    <row r="1114" spans="2:51" s="14" customFormat="1" ht="12">
      <c r="B1114" s="186"/>
      <c r="D1114" s="179" t="s">
        <v>245</v>
      </c>
      <c r="E1114" s="187" t="s">
        <v>1</v>
      </c>
      <c r="F1114" s="188" t="s">
        <v>1396</v>
      </c>
      <c r="H1114" s="189">
        <v>10.555</v>
      </c>
      <c r="I1114" s="190"/>
      <c r="L1114" s="186"/>
      <c r="M1114" s="191"/>
      <c r="N1114" s="192"/>
      <c r="O1114" s="192"/>
      <c r="P1114" s="192"/>
      <c r="Q1114" s="192"/>
      <c r="R1114" s="192"/>
      <c r="S1114" s="192"/>
      <c r="T1114" s="193"/>
      <c r="AT1114" s="187" t="s">
        <v>245</v>
      </c>
      <c r="AU1114" s="187" t="s">
        <v>86</v>
      </c>
      <c r="AV1114" s="14" t="s">
        <v>86</v>
      </c>
      <c r="AW1114" s="14" t="s">
        <v>31</v>
      </c>
      <c r="AX1114" s="14" t="s">
        <v>33</v>
      </c>
      <c r="AY1114" s="187" t="s">
        <v>157</v>
      </c>
    </row>
    <row r="1115" spans="1:47" s="2" customFormat="1" ht="12">
      <c r="A1115" s="33"/>
      <c r="B1115" s="34"/>
      <c r="C1115" s="33"/>
      <c r="D1115" s="179" t="s">
        <v>782</v>
      </c>
      <c r="E1115" s="33"/>
      <c r="F1115" s="220" t="s">
        <v>1397</v>
      </c>
      <c r="G1115" s="33"/>
      <c r="H1115" s="33"/>
      <c r="I1115" s="33"/>
      <c r="J1115" s="33"/>
      <c r="K1115" s="33"/>
      <c r="L1115" s="34"/>
      <c r="M1115" s="202"/>
      <c r="N1115" s="203"/>
      <c r="O1115" s="59"/>
      <c r="P1115" s="59"/>
      <c r="Q1115" s="59"/>
      <c r="R1115" s="59"/>
      <c r="S1115" s="59"/>
      <c r="T1115" s="60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U1115" s="18" t="s">
        <v>86</v>
      </c>
    </row>
    <row r="1116" spans="1:47" s="2" customFormat="1" ht="12">
      <c r="A1116" s="33"/>
      <c r="B1116" s="34"/>
      <c r="C1116" s="33"/>
      <c r="D1116" s="179" t="s">
        <v>782</v>
      </c>
      <c r="E1116" s="33"/>
      <c r="F1116" s="221" t="s">
        <v>1378</v>
      </c>
      <c r="G1116" s="33"/>
      <c r="H1116" s="222">
        <v>0</v>
      </c>
      <c r="I1116" s="33"/>
      <c r="J1116" s="33"/>
      <c r="K1116" s="33"/>
      <c r="L1116" s="34"/>
      <c r="M1116" s="202"/>
      <c r="N1116" s="203"/>
      <c r="O1116" s="59"/>
      <c r="P1116" s="59"/>
      <c r="Q1116" s="59"/>
      <c r="R1116" s="59"/>
      <c r="S1116" s="59"/>
      <c r="T1116" s="60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U1116" s="18" t="s">
        <v>86</v>
      </c>
    </row>
    <row r="1117" spans="1:47" s="2" customFormat="1" ht="12">
      <c r="A1117" s="33"/>
      <c r="B1117" s="34"/>
      <c r="C1117" s="33"/>
      <c r="D1117" s="179" t="s">
        <v>782</v>
      </c>
      <c r="E1117" s="33"/>
      <c r="F1117" s="221" t="s">
        <v>1379</v>
      </c>
      <c r="G1117" s="33"/>
      <c r="H1117" s="222">
        <v>10.538</v>
      </c>
      <c r="I1117" s="33"/>
      <c r="J1117" s="33"/>
      <c r="K1117" s="33"/>
      <c r="L1117" s="34"/>
      <c r="M1117" s="202"/>
      <c r="N1117" s="203"/>
      <c r="O1117" s="59"/>
      <c r="P1117" s="59"/>
      <c r="Q1117" s="59"/>
      <c r="R1117" s="59"/>
      <c r="S1117" s="59"/>
      <c r="T1117" s="60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U1117" s="18" t="s">
        <v>86</v>
      </c>
    </row>
    <row r="1118" spans="1:47" s="2" customFormat="1" ht="12">
      <c r="A1118" s="33"/>
      <c r="B1118" s="34"/>
      <c r="C1118" s="33"/>
      <c r="D1118" s="179" t="s">
        <v>782</v>
      </c>
      <c r="E1118" s="33"/>
      <c r="F1118" s="221" t="s">
        <v>1380</v>
      </c>
      <c r="G1118" s="33"/>
      <c r="H1118" s="222">
        <v>-1.481</v>
      </c>
      <c r="I1118" s="33"/>
      <c r="J1118" s="33"/>
      <c r="K1118" s="33"/>
      <c r="L1118" s="34"/>
      <c r="M1118" s="202"/>
      <c r="N1118" s="203"/>
      <c r="O1118" s="59"/>
      <c r="P1118" s="59"/>
      <c r="Q1118" s="59"/>
      <c r="R1118" s="59"/>
      <c r="S1118" s="59"/>
      <c r="T1118" s="60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U1118" s="18" t="s">
        <v>86</v>
      </c>
    </row>
    <row r="1119" spans="1:47" s="2" customFormat="1" ht="12">
      <c r="A1119" s="33"/>
      <c r="B1119" s="34"/>
      <c r="C1119" s="33"/>
      <c r="D1119" s="179" t="s">
        <v>782</v>
      </c>
      <c r="E1119" s="33"/>
      <c r="F1119" s="221" t="s">
        <v>1381</v>
      </c>
      <c r="G1119" s="33"/>
      <c r="H1119" s="222">
        <v>-0.684</v>
      </c>
      <c r="I1119" s="33"/>
      <c r="J1119" s="33"/>
      <c r="K1119" s="33"/>
      <c r="L1119" s="34"/>
      <c r="M1119" s="202"/>
      <c r="N1119" s="203"/>
      <c r="O1119" s="59"/>
      <c r="P1119" s="59"/>
      <c r="Q1119" s="59"/>
      <c r="R1119" s="59"/>
      <c r="S1119" s="59"/>
      <c r="T1119" s="60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U1119" s="18" t="s">
        <v>86</v>
      </c>
    </row>
    <row r="1120" spans="1:47" s="2" customFormat="1" ht="12">
      <c r="A1120" s="33"/>
      <c r="B1120" s="34"/>
      <c r="C1120" s="33"/>
      <c r="D1120" s="179" t="s">
        <v>782</v>
      </c>
      <c r="E1120" s="33"/>
      <c r="F1120" s="221" t="s">
        <v>1382</v>
      </c>
      <c r="G1120" s="33"/>
      <c r="H1120" s="222">
        <v>0</v>
      </c>
      <c r="I1120" s="33"/>
      <c r="J1120" s="33"/>
      <c r="K1120" s="33"/>
      <c r="L1120" s="34"/>
      <c r="M1120" s="202"/>
      <c r="N1120" s="203"/>
      <c r="O1120" s="59"/>
      <c r="P1120" s="59"/>
      <c r="Q1120" s="59"/>
      <c r="R1120" s="59"/>
      <c r="S1120" s="59"/>
      <c r="T1120" s="60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U1120" s="18" t="s">
        <v>86</v>
      </c>
    </row>
    <row r="1121" spans="1:47" s="2" customFormat="1" ht="12">
      <c r="A1121" s="33"/>
      <c r="B1121" s="34"/>
      <c r="C1121" s="33"/>
      <c r="D1121" s="179" t="s">
        <v>782</v>
      </c>
      <c r="E1121" s="33"/>
      <c r="F1121" s="221" t="s">
        <v>1383</v>
      </c>
      <c r="G1121" s="33"/>
      <c r="H1121" s="222">
        <v>2.182</v>
      </c>
      <c r="I1121" s="33"/>
      <c r="J1121" s="33"/>
      <c r="K1121" s="33"/>
      <c r="L1121" s="34"/>
      <c r="M1121" s="202"/>
      <c r="N1121" s="203"/>
      <c r="O1121" s="59"/>
      <c r="P1121" s="59"/>
      <c r="Q1121" s="59"/>
      <c r="R1121" s="59"/>
      <c r="S1121" s="59"/>
      <c r="T1121" s="60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U1121" s="18" t="s">
        <v>86</v>
      </c>
    </row>
    <row r="1122" spans="1:47" s="2" customFormat="1" ht="12">
      <c r="A1122" s="33"/>
      <c r="B1122" s="34"/>
      <c r="C1122" s="33"/>
      <c r="D1122" s="179" t="s">
        <v>782</v>
      </c>
      <c r="E1122" s="33"/>
      <c r="F1122" s="221" t="s">
        <v>645</v>
      </c>
      <c r="G1122" s="33"/>
      <c r="H1122" s="222">
        <v>10.555</v>
      </c>
      <c r="I1122" s="33"/>
      <c r="J1122" s="33"/>
      <c r="K1122" s="33"/>
      <c r="L1122" s="34"/>
      <c r="M1122" s="202"/>
      <c r="N1122" s="203"/>
      <c r="O1122" s="59"/>
      <c r="P1122" s="59"/>
      <c r="Q1122" s="59"/>
      <c r="R1122" s="59"/>
      <c r="S1122" s="59"/>
      <c r="T1122" s="60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U1122" s="18" t="s">
        <v>86</v>
      </c>
    </row>
    <row r="1123" spans="1:65" s="2" customFormat="1" ht="16.5" customHeight="1">
      <c r="A1123" s="33"/>
      <c r="B1123" s="149"/>
      <c r="C1123" s="150" t="s">
        <v>1398</v>
      </c>
      <c r="D1123" s="150" t="s">
        <v>160</v>
      </c>
      <c r="E1123" s="151" t="s">
        <v>1399</v>
      </c>
      <c r="F1123" s="152" t="s">
        <v>1400</v>
      </c>
      <c r="G1123" s="153" t="s">
        <v>284</v>
      </c>
      <c r="H1123" s="154">
        <v>0.998</v>
      </c>
      <c r="I1123" s="155"/>
      <c r="J1123" s="156">
        <f>ROUND(I1123*H1123,2)</f>
        <v>0</v>
      </c>
      <c r="K1123" s="152" t="s">
        <v>636</v>
      </c>
      <c r="L1123" s="34"/>
      <c r="M1123" s="157" t="s">
        <v>1</v>
      </c>
      <c r="N1123" s="158" t="s">
        <v>43</v>
      </c>
      <c r="O1123" s="59"/>
      <c r="P1123" s="159">
        <f>O1123*H1123</f>
        <v>0</v>
      </c>
      <c r="Q1123" s="159">
        <v>0.0231</v>
      </c>
      <c r="R1123" s="159">
        <f>Q1123*H1123</f>
        <v>0.0230538</v>
      </c>
      <c r="S1123" s="159">
        <v>0</v>
      </c>
      <c r="T1123" s="160">
        <f>S1123*H1123</f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161" t="s">
        <v>164</v>
      </c>
      <c r="AT1123" s="161" t="s">
        <v>160</v>
      </c>
      <c r="AU1123" s="161" t="s">
        <v>86</v>
      </c>
      <c r="AY1123" s="18" t="s">
        <v>157</v>
      </c>
      <c r="BE1123" s="162">
        <f>IF(N1123="základní",J1123,0)</f>
        <v>0</v>
      </c>
      <c r="BF1123" s="162">
        <f>IF(N1123="snížená",J1123,0)</f>
        <v>0</v>
      </c>
      <c r="BG1123" s="162">
        <f>IF(N1123="zákl. přenesená",J1123,0)</f>
        <v>0</v>
      </c>
      <c r="BH1123" s="162">
        <f>IF(N1123="sníž. přenesená",J1123,0)</f>
        <v>0</v>
      </c>
      <c r="BI1123" s="162">
        <f>IF(N1123="nulová",J1123,0)</f>
        <v>0</v>
      </c>
      <c r="BJ1123" s="18" t="s">
        <v>33</v>
      </c>
      <c r="BK1123" s="162">
        <f>ROUND(I1123*H1123,2)</f>
        <v>0</v>
      </c>
      <c r="BL1123" s="18" t="s">
        <v>164</v>
      </c>
      <c r="BM1123" s="161" t="s">
        <v>1401</v>
      </c>
    </row>
    <row r="1124" spans="1:47" s="2" customFormat="1" ht="12">
      <c r="A1124" s="33"/>
      <c r="B1124" s="34"/>
      <c r="C1124" s="33"/>
      <c r="D1124" s="199" t="s">
        <v>638</v>
      </c>
      <c r="E1124" s="33"/>
      <c r="F1124" s="200" t="s">
        <v>1402</v>
      </c>
      <c r="G1124" s="33"/>
      <c r="H1124" s="33"/>
      <c r="I1124" s="201"/>
      <c r="J1124" s="33"/>
      <c r="K1124" s="33"/>
      <c r="L1124" s="34"/>
      <c r="M1124" s="202"/>
      <c r="N1124" s="203"/>
      <c r="O1124" s="59"/>
      <c r="P1124" s="59"/>
      <c r="Q1124" s="59"/>
      <c r="R1124" s="59"/>
      <c r="S1124" s="59"/>
      <c r="T1124" s="60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T1124" s="18" t="s">
        <v>638</v>
      </c>
      <c r="AU1124" s="18" t="s">
        <v>86</v>
      </c>
    </row>
    <row r="1125" spans="2:51" s="14" customFormat="1" ht="12">
      <c r="B1125" s="186"/>
      <c r="D1125" s="179" t="s">
        <v>245</v>
      </c>
      <c r="E1125" s="187" t="s">
        <v>1</v>
      </c>
      <c r="F1125" s="188" t="s">
        <v>581</v>
      </c>
      <c r="H1125" s="189">
        <v>0.998</v>
      </c>
      <c r="I1125" s="190"/>
      <c r="L1125" s="186"/>
      <c r="M1125" s="191"/>
      <c r="N1125" s="192"/>
      <c r="O1125" s="192"/>
      <c r="P1125" s="192"/>
      <c r="Q1125" s="192"/>
      <c r="R1125" s="192"/>
      <c r="S1125" s="192"/>
      <c r="T1125" s="193"/>
      <c r="AT1125" s="187" t="s">
        <v>245</v>
      </c>
      <c r="AU1125" s="187" t="s">
        <v>86</v>
      </c>
      <c r="AV1125" s="14" t="s">
        <v>86</v>
      </c>
      <c r="AW1125" s="14" t="s">
        <v>31</v>
      </c>
      <c r="AX1125" s="14" t="s">
        <v>33</v>
      </c>
      <c r="AY1125" s="187" t="s">
        <v>157</v>
      </c>
    </row>
    <row r="1126" spans="1:47" s="2" customFormat="1" ht="12">
      <c r="A1126" s="33"/>
      <c r="B1126" s="34"/>
      <c r="C1126" s="33"/>
      <c r="D1126" s="179" t="s">
        <v>782</v>
      </c>
      <c r="E1126" s="33"/>
      <c r="F1126" s="220" t="s">
        <v>1403</v>
      </c>
      <c r="G1126" s="33"/>
      <c r="H1126" s="33"/>
      <c r="I1126" s="33"/>
      <c r="J1126" s="33"/>
      <c r="K1126" s="33"/>
      <c r="L1126" s="34"/>
      <c r="M1126" s="202"/>
      <c r="N1126" s="203"/>
      <c r="O1126" s="59"/>
      <c r="P1126" s="59"/>
      <c r="Q1126" s="59"/>
      <c r="R1126" s="59"/>
      <c r="S1126" s="59"/>
      <c r="T1126" s="60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U1126" s="18" t="s">
        <v>86</v>
      </c>
    </row>
    <row r="1127" spans="1:47" s="2" customFormat="1" ht="12">
      <c r="A1127" s="33"/>
      <c r="B1127" s="34"/>
      <c r="C1127" s="33"/>
      <c r="D1127" s="179" t="s">
        <v>782</v>
      </c>
      <c r="E1127" s="33"/>
      <c r="F1127" s="221" t="s">
        <v>1378</v>
      </c>
      <c r="G1127" s="33"/>
      <c r="H1127" s="222">
        <v>0</v>
      </c>
      <c r="I1127" s="33"/>
      <c r="J1127" s="33"/>
      <c r="K1127" s="33"/>
      <c r="L1127" s="34"/>
      <c r="M1127" s="202"/>
      <c r="N1127" s="203"/>
      <c r="O1127" s="59"/>
      <c r="P1127" s="59"/>
      <c r="Q1127" s="59"/>
      <c r="R1127" s="59"/>
      <c r="S1127" s="59"/>
      <c r="T1127" s="60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U1127" s="18" t="s">
        <v>86</v>
      </c>
    </row>
    <row r="1128" spans="1:47" s="2" customFormat="1" ht="12">
      <c r="A1128" s="33"/>
      <c r="B1128" s="34"/>
      <c r="C1128" s="33"/>
      <c r="D1128" s="179" t="s">
        <v>782</v>
      </c>
      <c r="E1128" s="33"/>
      <c r="F1128" s="221" t="s">
        <v>1389</v>
      </c>
      <c r="G1128" s="33"/>
      <c r="H1128" s="222">
        <v>0</v>
      </c>
      <c r="I1128" s="33"/>
      <c r="J1128" s="33"/>
      <c r="K1128" s="33"/>
      <c r="L1128" s="34"/>
      <c r="M1128" s="202"/>
      <c r="N1128" s="203"/>
      <c r="O1128" s="59"/>
      <c r="P1128" s="59"/>
      <c r="Q1128" s="59"/>
      <c r="R1128" s="59"/>
      <c r="S1128" s="59"/>
      <c r="T1128" s="60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U1128" s="18" t="s">
        <v>86</v>
      </c>
    </row>
    <row r="1129" spans="1:47" s="2" customFormat="1" ht="12">
      <c r="A1129" s="33"/>
      <c r="B1129" s="34"/>
      <c r="C1129" s="33"/>
      <c r="D1129" s="179" t="s">
        <v>782</v>
      </c>
      <c r="E1129" s="33"/>
      <c r="F1129" s="221" t="s">
        <v>1390</v>
      </c>
      <c r="G1129" s="33"/>
      <c r="H1129" s="222">
        <v>0.998</v>
      </c>
      <c r="I1129" s="33"/>
      <c r="J1129" s="33"/>
      <c r="K1129" s="33"/>
      <c r="L1129" s="34"/>
      <c r="M1129" s="202"/>
      <c r="N1129" s="203"/>
      <c r="O1129" s="59"/>
      <c r="P1129" s="59"/>
      <c r="Q1129" s="59"/>
      <c r="R1129" s="59"/>
      <c r="S1129" s="59"/>
      <c r="T1129" s="60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U1129" s="18" t="s">
        <v>86</v>
      </c>
    </row>
    <row r="1130" spans="1:65" s="2" customFormat="1" ht="16.5" customHeight="1">
      <c r="A1130" s="33"/>
      <c r="B1130" s="149"/>
      <c r="C1130" s="150" t="s">
        <v>1404</v>
      </c>
      <c r="D1130" s="150" t="s">
        <v>160</v>
      </c>
      <c r="E1130" s="151" t="s">
        <v>1405</v>
      </c>
      <c r="F1130" s="152" t="s">
        <v>1406</v>
      </c>
      <c r="G1130" s="153" t="s">
        <v>284</v>
      </c>
      <c r="H1130" s="154">
        <v>10.555</v>
      </c>
      <c r="I1130" s="155"/>
      <c r="J1130" s="156">
        <f>ROUND(I1130*H1130,2)</f>
        <v>0</v>
      </c>
      <c r="K1130" s="152" t="s">
        <v>636</v>
      </c>
      <c r="L1130" s="34"/>
      <c r="M1130" s="157" t="s">
        <v>1</v>
      </c>
      <c r="N1130" s="158" t="s">
        <v>43</v>
      </c>
      <c r="O1130" s="59"/>
      <c r="P1130" s="159">
        <f>O1130*H1130</f>
        <v>0</v>
      </c>
      <c r="Q1130" s="159">
        <v>0.0027</v>
      </c>
      <c r="R1130" s="159">
        <f>Q1130*H1130</f>
        <v>0.0284985</v>
      </c>
      <c r="S1130" s="159">
        <v>0</v>
      </c>
      <c r="T1130" s="160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61" t="s">
        <v>164</v>
      </c>
      <c r="AT1130" s="161" t="s">
        <v>160</v>
      </c>
      <c r="AU1130" s="161" t="s">
        <v>86</v>
      </c>
      <c r="AY1130" s="18" t="s">
        <v>157</v>
      </c>
      <c r="BE1130" s="162">
        <f>IF(N1130="základní",J1130,0)</f>
        <v>0</v>
      </c>
      <c r="BF1130" s="162">
        <f>IF(N1130="snížená",J1130,0)</f>
        <v>0</v>
      </c>
      <c r="BG1130" s="162">
        <f>IF(N1130="zákl. přenesená",J1130,0)</f>
        <v>0</v>
      </c>
      <c r="BH1130" s="162">
        <f>IF(N1130="sníž. přenesená",J1130,0)</f>
        <v>0</v>
      </c>
      <c r="BI1130" s="162">
        <f>IF(N1130="nulová",J1130,0)</f>
        <v>0</v>
      </c>
      <c r="BJ1130" s="18" t="s">
        <v>33</v>
      </c>
      <c r="BK1130" s="162">
        <f>ROUND(I1130*H1130,2)</f>
        <v>0</v>
      </c>
      <c r="BL1130" s="18" t="s">
        <v>164</v>
      </c>
      <c r="BM1130" s="161" t="s">
        <v>1407</v>
      </c>
    </row>
    <row r="1131" spans="1:47" s="2" customFormat="1" ht="12">
      <c r="A1131" s="33"/>
      <c r="B1131" s="34"/>
      <c r="C1131" s="33"/>
      <c r="D1131" s="199" t="s">
        <v>638</v>
      </c>
      <c r="E1131" s="33"/>
      <c r="F1131" s="200" t="s">
        <v>1408</v>
      </c>
      <c r="G1131" s="33"/>
      <c r="H1131" s="33"/>
      <c r="I1131" s="201"/>
      <c r="J1131" s="33"/>
      <c r="K1131" s="33"/>
      <c r="L1131" s="34"/>
      <c r="M1131" s="202"/>
      <c r="N1131" s="203"/>
      <c r="O1131" s="59"/>
      <c r="P1131" s="59"/>
      <c r="Q1131" s="59"/>
      <c r="R1131" s="59"/>
      <c r="S1131" s="59"/>
      <c r="T1131" s="60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T1131" s="18" t="s">
        <v>638</v>
      </c>
      <c r="AU1131" s="18" t="s">
        <v>86</v>
      </c>
    </row>
    <row r="1132" spans="2:51" s="14" customFormat="1" ht="12">
      <c r="B1132" s="186"/>
      <c r="D1132" s="179" t="s">
        <v>245</v>
      </c>
      <c r="E1132" s="187" t="s">
        <v>1</v>
      </c>
      <c r="F1132" s="188" t="s">
        <v>1409</v>
      </c>
      <c r="H1132" s="189">
        <v>10.555</v>
      </c>
      <c r="I1132" s="190"/>
      <c r="L1132" s="186"/>
      <c r="M1132" s="191"/>
      <c r="N1132" s="192"/>
      <c r="O1132" s="192"/>
      <c r="P1132" s="192"/>
      <c r="Q1132" s="192"/>
      <c r="R1132" s="192"/>
      <c r="S1132" s="192"/>
      <c r="T1132" s="193"/>
      <c r="AT1132" s="187" t="s">
        <v>245</v>
      </c>
      <c r="AU1132" s="187" t="s">
        <v>86</v>
      </c>
      <c r="AV1132" s="14" t="s">
        <v>86</v>
      </c>
      <c r="AW1132" s="14" t="s">
        <v>31</v>
      </c>
      <c r="AX1132" s="14" t="s">
        <v>33</v>
      </c>
      <c r="AY1132" s="187" t="s">
        <v>157</v>
      </c>
    </row>
    <row r="1133" spans="1:47" s="2" customFormat="1" ht="12">
      <c r="A1133" s="33"/>
      <c r="B1133" s="34"/>
      <c r="C1133" s="33"/>
      <c r="D1133" s="179" t="s">
        <v>782</v>
      </c>
      <c r="E1133" s="33"/>
      <c r="F1133" s="220" t="s">
        <v>1397</v>
      </c>
      <c r="G1133" s="33"/>
      <c r="H1133" s="33"/>
      <c r="I1133" s="33"/>
      <c r="J1133" s="33"/>
      <c r="K1133" s="33"/>
      <c r="L1133" s="34"/>
      <c r="M1133" s="202"/>
      <c r="N1133" s="203"/>
      <c r="O1133" s="59"/>
      <c r="P1133" s="59"/>
      <c r="Q1133" s="59"/>
      <c r="R1133" s="59"/>
      <c r="S1133" s="59"/>
      <c r="T1133" s="60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U1133" s="18" t="s">
        <v>86</v>
      </c>
    </row>
    <row r="1134" spans="1:47" s="2" customFormat="1" ht="12">
      <c r="A1134" s="33"/>
      <c r="B1134" s="34"/>
      <c r="C1134" s="33"/>
      <c r="D1134" s="179" t="s">
        <v>782</v>
      </c>
      <c r="E1134" s="33"/>
      <c r="F1134" s="221" t="s">
        <v>1378</v>
      </c>
      <c r="G1134" s="33"/>
      <c r="H1134" s="222">
        <v>0</v>
      </c>
      <c r="I1134" s="33"/>
      <c r="J1134" s="33"/>
      <c r="K1134" s="33"/>
      <c r="L1134" s="34"/>
      <c r="M1134" s="202"/>
      <c r="N1134" s="203"/>
      <c r="O1134" s="59"/>
      <c r="P1134" s="59"/>
      <c r="Q1134" s="59"/>
      <c r="R1134" s="59"/>
      <c r="S1134" s="59"/>
      <c r="T1134" s="60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U1134" s="18" t="s">
        <v>86</v>
      </c>
    </row>
    <row r="1135" spans="1:47" s="2" customFormat="1" ht="12">
      <c r="A1135" s="33"/>
      <c r="B1135" s="34"/>
      <c r="C1135" s="33"/>
      <c r="D1135" s="179" t="s">
        <v>782</v>
      </c>
      <c r="E1135" s="33"/>
      <c r="F1135" s="221" t="s">
        <v>1379</v>
      </c>
      <c r="G1135" s="33"/>
      <c r="H1135" s="222">
        <v>10.538</v>
      </c>
      <c r="I1135" s="33"/>
      <c r="J1135" s="33"/>
      <c r="K1135" s="33"/>
      <c r="L1135" s="34"/>
      <c r="M1135" s="202"/>
      <c r="N1135" s="203"/>
      <c r="O1135" s="59"/>
      <c r="P1135" s="59"/>
      <c r="Q1135" s="59"/>
      <c r="R1135" s="59"/>
      <c r="S1135" s="59"/>
      <c r="T1135" s="60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U1135" s="18" t="s">
        <v>86</v>
      </c>
    </row>
    <row r="1136" spans="1:47" s="2" customFormat="1" ht="12">
      <c r="A1136" s="33"/>
      <c r="B1136" s="34"/>
      <c r="C1136" s="33"/>
      <c r="D1136" s="179" t="s">
        <v>782</v>
      </c>
      <c r="E1136" s="33"/>
      <c r="F1136" s="221" t="s">
        <v>1380</v>
      </c>
      <c r="G1136" s="33"/>
      <c r="H1136" s="222">
        <v>-1.481</v>
      </c>
      <c r="I1136" s="33"/>
      <c r="J1136" s="33"/>
      <c r="K1136" s="33"/>
      <c r="L1136" s="34"/>
      <c r="M1136" s="202"/>
      <c r="N1136" s="203"/>
      <c r="O1136" s="59"/>
      <c r="P1136" s="59"/>
      <c r="Q1136" s="59"/>
      <c r="R1136" s="59"/>
      <c r="S1136" s="59"/>
      <c r="T1136" s="60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U1136" s="18" t="s">
        <v>86</v>
      </c>
    </row>
    <row r="1137" spans="1:47" s="2" customFormat="1" ht="12">
      <c r="A1137" s="33"/>
      <c r="B1137" s="34"/>
      <c r="C1137" s="33"/>
      <c r="D1137" s="179" t="s">
        <v>782</v>
      </c>
      <c r="E1137" s="33"/>
      <c r="F1137" s="221" t="s">
        <v>1381</v>
      </c>
      <c r="G1137" s="33"/>
      <c r="H1137" s="222">
        <v>-0.684</v>
      </c>
      <c r="I1137" s="33"/>
      <c r="J1137" s="33"/>
      <c r="K1137" s="33"/>
      <c r="L1137" s="34"/>
      <c r="M1137" s="202"/>
      <c r="N1137" s="203"/>
      <c r="O1137" s="59"/>
      <c r="P1137" s="59"/>
      <c r="Q1137" s="59"/>
      <c r="R1137" s="59"/>
      <c r="S1137" s="59"/>
      <c r="T1137" s="60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U1137" s="18" t="s">
        <v>86</v>
      </c>
    </row>
    <row r="1138" spans="1:47" s="2" customFormat="1" ht="12">
      <c r="A1138" s="33"/>
      <c r="B1138" s="34"/>
      <c r="C1138" s="33"/>
      <c r="D1138" s="179" t="s">
        <v>782</v>
      </c>
      <c r="E1138" s="33"/>
      <c r="F1138" s="221" t="s">
        <v>1382</v>
      </c>
      <c r="G1138" s="33"/>
      <c r="H1138" s="222">
        <v>0</v>
      </c>
      <c r="I1138" s="33"/>
      <c r="J1138" s="33"/>
      <c r="K1138" s="33"/>
      <c r="L1138" s="34"/>
      <c r="M1138" s="202"/>
      <c r="N1138" s="203"/>
      <c r="O1138" s="59"/>
      <c r="P1138" s="59"/>
      <c r="Q1138" s="59"/>
      <c r="R1138" s="59"/>
      <c r="S1138" s="59"/>
      <c r="T1138" s="60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U1138" s="18" t="s">
        <v>86</v>
      </c>
    </row>
    <row r="1139" spans="1:47" s="2" customFormat="1" ht="12">
      <c r="A1139" s="33"/>
      <c r="B1139" s="34"/>
      <c r="C1139" s="33"/>
      <c r="D1139" s="179" t="s">
        <v>782</v>
      </c>
      <c r="E1139" s="33"/>
      <c r="F1139" s="221" t="s">
        <v>1383</v>
      </c>
      <c r="G1139" s="33"/>
      <c r="H1139" s="222">
        <v>2.182</v>
      </c>
      <c r="I1139" s="33"/>
      <c r="J1139" s="33"/>
      <c r="K1139" s="33"/>
      <c r="L1139" s="34"/>
      <c r="M1139" s="202"/>
      <c r="N1139" s="203"/>
      <c r="O1139" s="59"/>
      <c r="P1139" s="59"/>
      <c r="Q1139" s="59"/>
      <c r="R1139" s="59"/>
      <c r="S1139" s="59"/>
      <c r="T1139" s="60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U1139" s="18" t="s">
        <v>86</v>
      </c>
    </row>
    <row r="1140" spans="1:47" s="2" customFormat="1" ht="12">
      <c r="A1140" s="33"/>
      <c r="B1140" s="34"/>
      <c r="C1140" s="33"/>
      <c r="D1140" s="179" t="s">
        <v>782</v>
      </c>
      <c r="E1140" s="33"/>
      <c r="F1140" s="221" t="s">
        <v>645</v>
      </c>
      <c r="G1140" s="33"/>
      <c r="H1140" s="222">
        <v>10.555</v>
      </c>
      <c r="I1140" s="33"/>
      <c r="J1140" s="33"/>
      <c r="K1140" s="33"/>
      <c r="L1140" s="34"/>
      <c r="M1140" s="202"/>
      <c r="N1140" s="203"/>
      <c r="O1140" s="59"/>
      <c r="P1140" s="59"/>
      <c r="Q1140" s="59"/>
      <c r="R1140" s="59"/>
      <c r="S1140" s="59"/>
      <c r="T1140" s="60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U1140" s="18" t="s">
        <v>86</v>
      </c>
    </row>
    <row r="1141" spans="1:65" s="2" customFormat="1" ht="16.5" customHeight="1">
      <c r="A1141" s="33"/>
      <c r="B1141" s="149"/>
      <c r="C1141" s="150" t="s">
        <v>1410</v>
      </c>
      <c r="D1141" s="150" t="s">
        <v>160</v>
      </c>
      <c r="E1141" s="151" t="s">
        <v>1411</v>
      </c>
      <c r="F1141" s="152" t="s">
        <v>1412</v>
      </c>
      <c r="G1141" s="153" t="s">
        <v>284</v>
      </c>
      <c r="H1141" s="154">
        <v>0.998</v>
      </c>
      <c r="I1141" s="155"/>
      <c r="J1141" s="156">
        <f>ROUND(I1141*H1141,2)</f>
        <v>0</v>
      </c>
      <c r="K1141" s="152" t="s">
        <v>636</v>
      </c>
      <c r="L1141" s="34"/>
      <c r="M1141" s="157" t="s">
        <v>1</v>
      </c>
      <c r="N1141" s="158" t="s">
        <v>43</v>
      </c>
      <c r="O1141" s="59"/>
      <c r="P1141" s="159">
        <f>O1141*H1141</f>
        <v>0</v>
      </c>
      <c r="Q1141" s="159">
        <v>0.0027</v>
      </c>
      <c r="R1141" s="159">
        <f>Q1141*H1141</f>
        <v>0.0026946</v>
      </c>
      <c r="S1141" s="159">
        <v>0</v>
      </c>
      <c r="T1141" s="160">
        <f>S1141*H1141</f>
        <v>0</v>
      </c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R1141" s="161" t="s">
        <v>164</v>
      </c>
      <c r="AT1141" s="161" t="s">
        <v>160</v>
      </c>
      <c r="AU1141" s="161" t="s">
        <v>86</v>
      </c>
      <c r="AY1141" s="18" t="s">
        <v>157</v>
      </c>
      <c r="BE1141" s="162">
        <f>IF(N1141="základní",J1141,0)</f>
        <v>0</v>
      </c>
      <c r="BF1141" s="162">
        <f>IF(N1141="snížená",J1141,0)</f>
        <v>0</v>
      </c>
      <c r="BG1141" s="162">
        <f>IF(N1141="zákl. přenesená",J1141,0)</f>
        <v>0</v>
      </c>
      <c r="BH1141" s="162">
        <f>IF(N1141="sníž. přenesená",J1141,0)</f>
        <v>0</v>
      </c>
      <c r="BI1141" s="162">
        <f>IF(N1141="nulová",J1141,0)</f>
        <v>0</v>
      </c>
      <c r="BJ1141" s="18" t="s">
        <v>33</v>
      </c>
      <c r="BK1141" s="162">
        <f>ROUND(I1141*H1141,2)</f>
        <v>0</v>
      </c>
      <c r="BL1141" s="18" t="s">
        <v>164</v>
      </c>
      <c r="BM1141" s="161" t="s">
        <v>1413</v>
      </c>
    </row>
    <row r="1142" spans="1:47" s="2" customFormat="1" ht="12">
      <c r="A1142" s="33"/>
      <c r="B1142" s="34"/>
      <c r="C1142" s="33"/>
      <c r="D1142" s="199" t="s">
        <v>638</v>
      </c>
      <c r="E1142" s="33"/>
      <c r="F1142" s="200" t="s">
        <v>1414</v>
      </c>
      <c r="G1142" s="33"/>
      <c r="H1142" s="33"/>
      <c r="I1142" s="201"/>
      <c r="J1142" s="33"/>
      <c r="K1142" s="33"/>
      <c r="L1142" s="34"/>
      <c r="M1142" s="202"/>
      <c r="N1142" s="203"/>
      <c r="O1142" s="59"/>
      <c r="P1142" s="59"/>
      <c r="Q1142" s="59"/>
      <c r="R1142" s="59"/>
      <c r="S1142" s="59"/>
      <c r="T1142" s="60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T1142" s="18" t="s">
        <v>638</v>
      </c>
      <c r="AU1142" s="18" t="s">
        <v>86</v>
      </c>
    </row>
    <row r="1143" spans="2:51" s="14" customFormat="1" ht="12">
      <c r="B1143" s="186"/>
      <c r="D1143" s="179" t="s">
        <v>245</v>
      </c>
      <c r="E1143" s="187" t="s">
        <v>1</v>
      </c>
      <c r="F1143" s="188" t="s">
        <v>581</v>
      </c>
      <c r="H1143" s="189">
        <v>0.998</v>
      </c>
      <c r="I1143" s="190"/>
      <c r="L1143" s="186"/>
      <c r="M1143" s="191"/>
      <c r="N1143" s="192"/>
      <c r="O1143" s="192"/>
      <c r="P1143" s="192"/>
      <c r="Q1143" s="192"/>
      <c r="R1143" s="192"/>
      <c r="S1143" s="192"/>
      <c r="T1143" s="193"/>
      <c r="AT1143" s="187" t="s">
        <v>245</v>
      </c>
      <c r="AU1143" s="187" t="s">
        <v>86</v>
      </c>
      <c r="AV1143" s="14" t="s">
        <v>86</v>
      </c>
      <c r="AW1143" s="14" t="s">
        <v>31</v>
      </c>
      <c r="AX1143" s="14" t="s">
        <v>33</v>
      </c>
      <c r="AY1143" s="187" t="s">
        <v>157</v>
      </c>
    </row>
    <row r="1144" spans="1:47" s="2" customFormat="1" ht="12">
      <c r="A1144" s="33"/>
      <c r="B1144" s="34"/>
      <c r="C1144" s="33"/>
      <c r="D1144" s="179" t="s">
        <v>782</v>
      </c>
      <c r="E1144" s="33"/>
      <c r="F1144" s="220" t="s">
        <v>1403</v>
      </c>
      <c r="G1144" s="33"/>
      <c r="H1144" s="33"/>
      <c r="I1144" s="33"/>
      <c r="J1144" s="33"/>
      <c r="K1144" s="33"/>
      <c r="L1144" s="34"/>
      <c r="M1144" s="202"/>
      <c r="N1144" s="203"/>
      <c r="O1144" s="59"/>
      <c r="P1144" s="59"/>
      <c r="Q1144" s="59"/>
      <c r="R1144" s="59"/>
      <c r="S1144" s="59"/>
      <c r="T1144" s="60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U1144" s="18" t="s">
        <v>86</v>
      </c>
    </row>
    <row r="1145" spans="1:47" s="2" customFormat="1" ht="12">
      <c r="A1145" s="33"/>
      <c r="B1145" s="34"/>
      <c r="C1145" s="33"/>
      <c r="D1145" s="179" t="s">
        <v>782</v>
      </c>
      <c r="E1145" s="33"/>
      <c r="F1145" s="221" t="s">
        <v>1378</v>
      </c>
      <c r="G1145" s="33"/>
      <c r="H1145" s="222">
        <v>0</v>
      </c>
      <c r="I1145" s="33"/>
      <c r="J1145" s="33"/>
      <c r="K1145" s="33"/>
      <c r="L1145" s="34"/>
      <c r="M1145" s="202"/>
      <c r="N1145" s="203"/>
      <c r="O1145" s="59"/>
      <c r="P1145" s="59"/>
      <c r="Q1145" s="59"/>
      <c r="R1145" s="59"/>
      <c r="S1145" s="59"/>
      <c r="T1145" s="60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U1145" s="18" t="s">
        <v>86</v>
      </c>
    </row>
    <row r="1146" spans="1:47" s="2" customFormat="1" ht="12">
      <c r="A1146" s="33"/>
      <c r="B1146" s="34"/>
      <c r="C1146" s="33"/>
      <c r="D1146" s="179" t="s">
        <v>782</v>
      </c>
      <c r="E1146" s="33"/>
      <c r="F1146" s="221" t="s">
        <v>1389</v>
      </c>
      <c r="G1146" s="33"/>
      <c r="H1146" s="222">
        <v>0</v>
      </c>
      <c r="I1146" s="33"/>
      <c r="J1146" s="33"/>
      <c r="K1146" s="33"/>
      <c r="L1146" s="34"/>
      <c r="M1146" s="202"/>
      <c r="N1146" s="203"/>
      <c r="O1146" s="59"/>
      <c r="P1146" s="59"/>
      <c r="Q1146" s="59"/>
      <c r="R1146" s="59"/>
      <c r="S1146" s="59"/>
      <c r="T1146" s="60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U1146" s="18" t="s">
        <v>86</v>
      </c>
    </row>
    <row r="1147" spans="1:47" s="2" customFormat="1" ht="12">
      <c r="A1147" s="33"/>
      <c r="B1147" s="34"/>
      <c r="C1147" s="33"/>
      <c r="D1147" s="179" t="s">
        <v>782</v>
      </c>
      <c r="E1147" s="33"/>
      <c r="F1147" s="221" t="s">
        <v>1390</v>
      </c>
      <c r="G1147" s="33"/>
      <c r="H1147" s="222">
        <v>0.998</v>
      </c>
      <c r="I1147" s="33"/>
      <c r="J1147" s="33"/>
      <c r="K1147" s="33"/>
      <c r="L1147" s="34"/>
      <c r="M1147" s="202"/>
      <c r="N1147" s="203"/>
      <c r="O1147" s="59"/>
      <c r="P1147" s="59"/>
      <c r="Q1147" s="59"/>
      <c r="R1147" s="59"/>
      <c r="S1147" s="59"/>
      <c r="T1147" s="60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U1147" s="18" t="s">
        <v>86</v>
      </c>
    </row>
    <row r="1148" spans="1:65" s="2" customFormat="1" ht="16.5" customHeight="1">
      <c r="A1148" s="33"/>
      <c r="B1148" s="149"/>
      <c r="C1148" s="150" t="s">
        <v>1415</v>
      </c>
      <c r="D1148" s="150" t="s">
        <v>160</v>
      </c>
      <c r="E1148" s="151" t="s">
        <v>1416</v>
      </c>
      <c r="F1148" s="152" t="s">
        <v>1417</v>
      </c>
      <c r="G1148" s="153" t="s">
        <v>284</v>
      </c>
      <c r="H1148" s="154">
        <v>35.16</v>
      </c>
      <c r="I1148" s="155"/>
      <c r="J1148" s="156">
        <f>ROUND(I1148*H1148,2)</f>
        <v>0</v>
      </c>
      <c r="K1148" s="152" t="s">
        <v>636</v>
      </c>
      <c r="L1148" s="34"/>
      <c r="M1148" s="157" t="s">
        <v>1</v>
      </c>
      <c r="N1148" s="158" t="s">
        <v>43</v>
      </c>
      <c r="O1148" s="59"/>
      <c r="P1148" s="159">
        <f>O1148*H1148</f>
        <v>0</v>
      </c>
      <c r="Q1148" s="159">
        <v>0</v>
      </c>
      <c r="R1148" s="159">
        <f>Q1148*H1148</f>
        <v>0</v>
      </c>
      <c r="S1148" s="159">
        <v>6E-05</v>
      </c>
      <c r="T1148" s="160">
        <f>S1148*H1148</f>
        <v>0.0021095999999999997</v>
      </c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R1148" s="161" t="s">
        <v>164</v>
      </c>
      <c r="AT1148" s="161" t="s">
        <v>160</v>
      </c>
      <c r="AU1148" s="161" t="s">
        <v>86</v>
      </c>
      <c r="AY1148" s="18" t="s">
        <v>157</v>
      </c>
      <c r="BE1148" s="162">
        <f>IF(N1148="základní",J1148,0)</f>
        <v>0</v>
      </c>
      <c r="BF1148" s="162">
        <f>IF(N1148="snížená",J1148,0)</f>
        <v>0</v>
      </c>
      <c r="BG1148" s="162">
        <f>IF(N1148="zákl. přenesená",J1148,0)</f>
        <v>0</v>
      </c>
      <c r="BH1148" s="162">
        <f>IF(N1148="sníž. přenesená",J1148,0)</f>
        <v>0</v>
      </c>
      <c r="BI1148" s="162">
        <f>IF(N1148="nulová",J1148,0)</f>
        <v>0</v>
      </c>
      <c r="BJ1148" s="18" t="s">
        <v>33</v>
      </c>
      <c r="BK1148" s="162">
        <f>ROUND(I1148*H1148,2)</f>
        <v>0</v>
      </c>
      <c r="BL1148" s="18" t="s">
        <v>164</v>
      </c>
      <c r="BM1148" s="161" t="s">
        <v>1418</v>
      </c>
    </row>
    <row r="1149" spans="1:47" s="2" customFormat="1" ht="12">
      <c r="A1149" s="33"/>
      <c r="B1149" s="34"/>
      <c r="C1149" s="33"/>
      <c r="D1149" s="199" t="s">
        <v>638</v>
      </c>
      <c r="E1149" s="33"/>
      <c r="F1149" s="200" t="s">
        <v>1419</v>
      </c>
      <c r="G1149" s="33"/>
      <c r="H1149" s="33"/>
      <c r="I1149" s="201"/>
      <c r="J1149" s="33"/>
      <c r="K1149" s="33"/>
      <c r="L1149" s="34"/>
      <c r="M1149" s="202"/>
      <c r="N1149" s="203"/>
      <c r="O1149" s="59"/>
      <c r="P1149" s="59"/>
      <c r="Q1149" s="59"/>
      <c r="R1149" s="59"/>
      <c r="S1149" s="59"/>
      <c r="T1149" s="60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T1149" s="18" t="s">
        <v>638</v>
      </c>
      <c r="AU1149" s="18" t="s">
        <v>86</v>
      </c>
    </row>
    <row r="1150" spans="2:51" s="14" customFormat="1" ht="12">
      <c r="B1150" s="186"/>
      <c r="D1150" s="179" t="s">
        <v>245</v>
      </c>
      <c r="E1150" s="187" t="s">
        <v>1</v>
      </c>
      <c r="F1150" s="188" t="s">
        <v>1420</v>
      </c>
      <c r="H1150" s="189">
        <v>35.16</v>
      </c>
      <c r="I1150" s="190"/>
      <c r="L1150" s="186"/>
      <c r="M1150" s="191"/>
      <c r="N1150" s="192"/>
      <c r="O1150" s="192"/>
      <c r="P1150" s="192"/>
      <c r="Q1150" s="192"/>
      <c r="R1150" s="192"/>
      <c r="S1150" s="192"/>
      <c r="T1150" s="193"/>
      <c r="AT1150" s="187" t="s">
        <v>245</v>
      </c>
      <c r="AU1150" s="187" t="s">
        <v>86</v>
      </c>
      <c r="AV1150" s="14" t="s">
        <v>86</v>
      </c>
      <c r="AW1150" s="14" t="s">
        <v>31</v>
      </c>
      <c r="AX1150" s="14" t="s">
        <v>33</v>
      </c>
      <c r="AY1150" s="187" t="s">
        <v>157</v>
      </c>
    </row>
    <row r="1151" spans="1:65" s="2" customFormat="1" ht="16.5" customHeight="1">
      <c r="A1151" s="33"/>
      <c r="B1151" s="149"/>
      <c r="C1151" s="150" t="s">
        <v>574</v>
      </c>
      <c r="D1151" s="150" t="s">
        <v>160</v>
      </c>
      <c r="E1151" s="151" t="s">
        <v>1421</v>
      </c>
      <c r="F1151" s="152" t="s">
        <v>1422</v>
      </c>
      <c r="G1151" s="153" t="s">
        <v>284</v>
      </c>
      <c r="H1151" s="154">
        <v>2.165</v>
      </c>
      <c r="I1151" s="155"/>
      <c r="J1151" s="156">
        <f>ROUND(I1151*H1151,2)</f>
        <v>0</v>
      </c>
      <c r="K1151" s="152" t="s">
        <v>636</v>
      </c>
      <c r="L1151" s="34"/>
      <c r="M1151" s="157" t="s">
        <v>1</v>
      </c>
      <c r="N1151" s="158" t="s">
        <v>43</v>
      </c>
      <c r="O1151" s="59"/>
      <c r="P1151" s="159">
        <f>O1151*H1151</f>
        <v>0</v>
      </c>
      <c r="Q1151" s="159">
        <v>0</v>
      </c>
      <c r="R1151" s="159">
        <f>Q1151*H1151</f>
        <v>0</v>
      </c>
      <c r="S1151" s="159">
        <v>1E-05</v>
      </c>
      <c r="T1151" s="160">
        <f>S1151*H1151</f>
        <v>2.165E-05</v>
      </c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R1151" s="161" t="s">
        <v>164</v>
      </c>
      <c r="AT1151" s="161" t="s">
        <v>160</v>
      </c>
      <c r="AU1151" s="161" t="s">
        <v>86</v>
      </c>
      <c r="AY1151" s="18" t="s">
        <v>157</v>
      </c>
      <c r="BE1151" s="162">
        <f>IF(N1151="základní",J1151,0)</f>
        <v>0</v>
      </c>
      <c r="BF1151" s="162">
        <f>IF(N1151="snížená",J1151,0)</f>
        <v>0</v>
      </c>
      <c r="BG1151" s="162">
        <f>IF(N1151="zákl. přenesená",J1151,0)</f>
        <v>0</v>
      </c>
      <c r="BH1151" s="162">
        <f>IF(N1151="sníž. přenesená",J1151,0)</f>
        <v>0</v>
      </c>
      <c r="BI1151" s="162">
        <f>IF(N1151="nulová",J1151,0)</f>
        <v>0</v>
      </c>
      <c r="BJ1151" s="18" t="s">
        <v>33</v>
      </c>
      <c r="BK1151" s="162">
        <f>ROUND(I1151*H1151,2)</f>
        <v>0</v>
      </c>
      <c r="BL1151" s="18" t="s">
        <v>164</v>
      </c>
      <c r="BM1151" s="161" t="s">
        <v>1423</v>
      </c>
    </row>
    <row r="1152" spans="1:47" s="2" customFormat="1" ht="12">
      <c r="A1152" s="33"/>
      <c r="B1152" s="34"/>
      <c r="C1152" s="33"/>
      <c r="D1152" s="199" t="s">
        <v>638</v>
      </c>
      <c r="E1152" s="33"/>
      <c r="F1152" s="200" t="s">
        <v>1424</v>
      </c>
      <c r="G1152" s="33"/>
      <c r="H1152" s="33"/>
      <c r="I1152" s="201"/>
      <c r="J1152" s="33"/>
      <c r="K1152" s="33"/>
      <c r="L1152" s="34"/>
      <c r="M1152" s="202"/>
      <c r="N1152" s="203"/>
      <c r="O1152" s="59"/>
      <c r="P1152" s="59"/>
      <c r="Q1152" s="59"/>
      <c r="R1152" s="59"/>
      <c r="S1152" s="59"/>
      <c r="T1152" s="60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T1152" s="18" t="s">
        <v>638</v>
      </c>
      <c r="AU1152" s="18" t="s">
        <v>86</v>
      </c>
    </row>
    <row r="1153" spans="2:51" s="13" customFormat="1" ht="12">
      <c r="B1153" s="178"/>
      <c r="D1153" s="179" t="s">
        <v>245</v>
      </c>
      <c r="E1153" s="180" t="s">
        <v>1</v>
      </c>
      <c r="F1153" s="181" t="s">
        <v>1425</v>
      </c>
      <c r="H1153" s="180" t="s">
        <v>1</v>
      </c>
      <c r="I1153" s="182"/>
      <c r="L1153" s="178"/>
      <c r="M1153" s="183"/>
      <c r="N1153" s="184"/>
      <c r="O1153" s="184"/>
      <c r="P1153" s="184"/>
      <c r="Q1153" s="184"/>
      <c r="R1153" s="184"/>
      <c r="S1153" s="184"/>
      <c r="T1153" s="185"/>
      <c r="AT1153" s="180" t="s">
        <v>245</v>
      </c>
      <c r="AU1153" s="180" t="s">
        <v>86</v>
      </c>
      <c r="AV1153" s="13" t="s">
        <v>33</v>
      </c>
      <c r="AW1153" s="13" t="s">
        <v>31</v>
      </c>
      <c r="AX1153" s="13" t="s">
        <v>78</v>
      </c>
      <c r="AY1153" s="180" t="s">
        <v>157</v>
      </c>
    </row>
    <row r="1154" spans="2:51" s="14" customFormat="1" ht="12">
      <c r="B1154" s="186"/>
      <c r="D1154" s="179" t="s">
        <v>245</v>
      </c>
      <c r="E1154" s="187" t="s">
        <v>1</v>
      </c>
      <c r="F1154" s="188" t="s">
        <v>1426</v>
      </c>
      <c r="H1154" s="189">
        <v>1.481</v>
      </c>
      <c r="I1154" s="190"/>
      <c r="L1154" s="186"/>
      <c r="M1154" s="191"/>
      <c r="N1154" s="192"/>
      <c r="O1154" s="192"/>
      <c r="P1154" s="192"/>
      <c r="Q1154" s="192"/>
      <c r="R1154" s="192"/>
      <c r="S1154" s="192"/>
      <c r="T1154" s="193"/>
      <c r="AT1154" s="187" t="s">
        <v>245</v>
      </c>
      <c r="AU1154" s="187" t="s">
        <v>86</v>
      </c>
      <c r="AV1154" s="14" t="s">
        <v>86</v>
      </c>
      <c r="AW1154" s="14" t="s">
        <v>31</v>
      </c>
      <c r="AX1154" s="14" t="s">
        <v>78</v>
      </c>
      <c r="AY1154" s="187" t="s">
        <v>157</v>
      </c>
    </row>
    <row r="1155" spans="2:51" s="14" customFormat="1" ht="12">
      <c r="B1155" s="186"/>
      <c r="D1155" s="179" t="s">
        <v>245</v>
      </c>
      <c r="E1155" s="187" t="s">
        <v>1</v>
      </c>
      <c r="F1155" s="188" t="s">
        <v>1427</v>
      </c>
      <c r="H1155" s="189">
        <v>0.684</v>
      </c>
      <c r="I1155" s="190"/>
      <c r="L1155" s="186"/>
      <c r="M1155" s="191"/>
      <c r="N1155" s="192"/>
      <c r="O1155" s="192"/>
      <c r="P1155" s="192"/>
      <c r="Q1155" s="192"/>
      <c r="R1155" s="192"/>
      <c r="S1155" s="192"/>
      <c r="T1155" s="193"/>
      <c r="AT1155" s="187" t="s">
        <v>245</v>
      </c>
      <c r="AU1155" s="187" t="s">
        <v>86</v>
      </c>
      <c r="AV1155" s="14" t="s">
        <v>86</v>
      </c>
      <c r="AW1155" s="14" t="s">
        <v>31</v>
      </c>
      <c r="AX1155" s="14" t="s">
        <v>78</v>
      </c>
      <c r="AY1155" s="187" t="s">
        <v>157</v>
      </c>
    </row>
    <row r="1156" spans="2:51" s="15" customFormat="1" ht="12">
      <c r="B1156" s="204"/>
      <c r="D1156" s="179" t="s">
        <v>245</v>
      </c>
      <c r="E1156" s="205" t="s">
        <v>1</v>
      </c>
      <c r="F1156" s="206" t="s">
        <v>645</v>
      </c>
      <c r="H1156" s="207">
        <v>2.165</v>
      </c>
      <c r="I1156" s="208"/>
      <c r="L1156" s="204"/>
      <c r="M1156" s="209"/>
      <c r="N1156" s="210"/>
      <c r="O1156" s="210"/>
      <c r="P1156" s="210"/>
      <c r="Q1156" s="210"/>
      <c r="R1156" s="210"/>
      <c r="S1156" s="210"/>
      <c r="T1156" s="211"/>
      <c r="AT1156" s="205" t="s">
        <v>245</v>
      </c>
      <c r="AU1156" s="205" t="s">
        <v>86</v>
      </c>
      <c r="AV1156" s="15" t="s">
        <v>164</v>
      </c>
      <c r="AW1156" s="15" t="s">
        <v>31</v>
      </c>
      <c r="AX1156" s="15" t="s">
        <v>33</v>
      </c>
      <c r="AY1156" s="205" t="s">
        <v>157</v>
      </c>
    </row>
    <row r="1157" spans="1:65" s="2" customFormat="1" ht="16.5" customHeight="1">
      <c r="A1157" s="33"/>
      <c r="B1157" s="149"/>
      <c r="C1157" s="150" t="s">
        <v>1428</v>
      </c>
      <c r="D1157" s="150" t="s">
        <v>160</v>
      </c>
      <c r="E1157" s="151" t="s">
        <v>1429</v>
      </c>
      <c r="F1157" s="152" t="s">
        <v>1430</v>
      </c>
      <c r="G1157" s="153" t="s">
        <v>284</v>
      </c>
      <c r="H1157" s="154">
        <v>11.553</v>
      </c>
      <c r="I1157" s="155"/>
      <c r="J1157" s="156">
        <f>ROUND(I1157*H1157,2)</f>
        <v>0</v>
      </c>
      <c r="K1157" s="152" t="s">
        <v>636</v>
      </c>
      <c r="L1157" s="34"/>
      <c r="M1157" s="157" t="s">
        <v>1</v>
      </c>
      <c r="N1157" s="158" t="s">
        <v>43</v>
      </c>
      <c r="O1157" s="59"/>
      <c r="P1157" s="159">
        <f>O1157*H1157</f>
        <v>0</v>
      </c>
      <c r="Q1157" s="159">
        <v>0</v>
      </c>
      <c r="R1157" s="159">
        <f>Q1157*H1157</f>
        <v>0</v>
      </c>
      <c r="S1157" s="159">
        <v>0</v>
      </c>
      <c r="T1157" s="160">
        <f>S1157*H1157</f>
        <v>0</v>
      </c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R1157" s="161" t="s">
        <v>164</v>
      </c>
      <c r="AT1157" s="161" t="s">
        <v>160</v>
      </c>
      <c r="AU1157" s="161" t="s">
        <v>86</v>
      </c>
      <c r="AY1157" s="18" t="s">
        <v>157</v>
      </c>
      <c r="BE1157" s="162">
        <f>IF(N1157="základní",J1157,0)</f>
        <v>0</v>
      </c>
      <c r="BF1157" s="162">
        <f>IF(N1157="snížená",J1157,0)</f>
        <v>0</v>
      </c>
      <c r="BG1157" s="162">
        <f>IF(N1157="zákl. přenesená",J1157,0)</f>
        <v>0</v>
      </c>
      <c r="BH1157" s="162">
        <f>IF(N1157="sníž. přenesená",J1157,0)</f>
        <v>0</v>
      </c>
      <c r="BI1157" s="162">
        <f>IF(N1157="nulová",J1157,0)</f>
        <v>0</v>
      </c>
      <c r="BJ1157" s="18" t="s">
        <v>33</v>
      </c>
      <c r="BK1157" s="162">
        <f>ROUND(I1157*H1157,2)</f>
        <v>0</v>
      </c>
      <c r="BL1157" s="18" t="s">
        <v>164</v>
      </c>
      <c r="BM1157" s="161" t="s">
        <v>1431</v>
      </c>
    </row>
    <row r="1158" spans="1:47" s="2" customFormat="1" ht="12">
      <c r="A1158" s="33"/>
      <c r="B1158" s="34"/>
      <c r="C1158" s="33"/>
      <c r="D1158" s="199" t="s">
        <v>638</v>
      </c>
      <c r="E1158" s="33"/>
      <c r="F1158" s="200" t="s">
        <v>1432</v>
      </c>
      <c r="G1158" s="33"/>
      <c r="H1158" s="33"/>
      <c r="I1158" s="201"/>
      <c r="J1158" s="33"/>
      <c r="K1158" s="33"/>
      <c r="L1158" s="34"/>
      <c r="M1158" s="202"/>
      <c r="N1158" s="203"/>
      <c r="O1158" s="59"/>
      <c r="P1158" s="59"/>
      <c r="Q1158" s="59"/>
      <c r="R1158" s="59"/>
      <c r="S1158" s="59"/>
      <c r="T1158" s="60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T1158" s="18" t="s">
        <v>638</v>
      </c>
      <c r="AU1158" s="18" t="s">
        <v>86</v>
      </c>
    </row>
    <row r="1159" spans="2:51" s="14" customFormat="1" ht="12">
      <c r="B1159" s="186"/>
      <c r="D1159" s="179" t="s">
        <v>245</v>
      </c>
      <c r="E1159" s="187" t="s">
        <v>1</v>
      </c>
      <c r="F1159" s="188" t="s">
        <v>585</v>
      </c>
      <c r="H1159" s="189">
        <v>11.553</v>
      </c>
      <c r="I1159" s="190"/>
      <c r="L1159" s="186"/>
      <c r="M1159" s="191"/>
      <c r="N1159" s="192"/>
      <c r="O1159" s="192"/>
      <c r="P1159" s="192"/>
      <c r="Q1159" s="192"/>
      <c r="R1159" s="192"/>
      <c r="S1159" s="192"/>
      <c r="T1159" s="193"/>
      <c r="AT1159" s="187" t="s">
        <v>245</v>
      </c>
      <c r="AU1159" s="187" t="s">
        <v>86</v>
      </c>
      <c r="AV1159" s="14" t="s">
        <v>86</v>
      </c>
      <c r="AW1159" s="14" t="s">
        <v>31</v>
      </c>
      <c r="AX1159" s="14" t="s">
        <v>33</v>
      </c>
      <c r="AY1159" s="187" t="s">
        <v>157</v>
      </c>
    </row>
    <row r="1160" spans="1:47" s="2" customFormat="1" ht="12">
      <c r="A1160" s="33"/>
      <c r="B1160" s="34"/>
      <c r="C1160" s="33"/>
      <c r="D1160" s="179" t="s">
        <v>782</v>
      </c>
      <c r="E1160" s="33"/>
      <c r="F1160" s="220" t="s">
        <v>1433</v>
      </c>
      <c r="G1160" s="33"/>
      <c r="H1160" s="33"/>
      <c r="I1160" s="33"/>
      <c r="J1160" s="33"/>
      <c r="K1160" s="33"/>
      <c r="L1160" s="34"/>
      <c r="M1160" s="202"/>
      <c r="N1160" s="203"/>
      <c r="O1160" s="59"/>
      <c r="P1160" s="59"/>
      <c r="Q1160" s="59"/>
      <c r="R1160" s="59"/>
      <c r="S1160" s="59"/>
      <c r="T1160" s="60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U1160" s="18" t="s">
        <v>86</v>
      </c>
    </row>
    <row r="1161" spans="1:47" s="2" customFormat="1" ht="12">
      <c r="A1161" s="33"/>
      <c r="B1161" s="34"/>
      <c r="C1161" s="33"/>
      <c r="D1161" s="179" t="s">
        <v>782</v>
      </c>
      <c r="E1161" s="33"/>
      <c r="F1161" s="221" t="s">
        <v>1378</v>
      </c>
      <c r="G1161" s="33"/>
      <c r="H1161" s="222">
        <v>0</v>
      </c>
      <c r="I1161" s="33"/>
      <c r="J1161" s="33"/>
      <c r="K1161" s="33"/>
      <c r="L1161" s="34"/>
      <c r="M1161" s="202"/>
      <c r="N1161" s="203"/>
      <c r="O1161" s="59"/>
      <c r="P1161" s="59"/>
      <c r="Q1161" s="59"/>
      <c r="R1161" s="59"/>
      <c r="S1161" s="59"/>
      <c r="T1161" s="60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U1161" s="18" t="s">
        <v>86</v>
      </c>
    </row>
    <row r="1162" spans="1:47" s="2" customFormat="1" ht="12">
      <c r="A1162" s="33"/>
      <c r="B1162" s="34"/>
      <c r="C1162" s="33"/>
      <c r="D1162" s="179" t="s">
        <v>782</v>
      </c>
      <c r="E1162" s="33"/>
      <c r="F1162" s="221" t="s">
        <v>1379</v>
      </c>
      <c r="G1162" s="33"/>
      <c r="H1162" s="222">
        <v>10.538</v>
      </c>
      <c r="I1162" s="33"/>
      <c r="J1162" s="33"/>
      <c r="K1162" s="33"/>
      <c r="L1162" s="34"/>
      <c r="M1162" s="202"/>
      <c r="N1162" s="203"/>
      <c r="O1162" s="59"/>
      <c r="P1162" s="59"/>
      <c r="Q1162" s="59"/>
      <c r="R1162" s="59"/>
      <c r="S1162" s="59"/>
      <c r="T1162" s="60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U1162" s="18" t="s">
        <v>86</v>
      </c>
    </row>
    <row r="1163" spans="1:47" s="2" customFormat="1" ht="12">
      <c r="A1163" s="33"/>
      <c r="B1163" s="34"/>
      <c r="C1163" s="33"/>
      <c r="D1163" s="179" t="s">
        <v>782</v>
      </c>
      <c r="E1163" s="33"/>
      <c r="F1163" s="221" t="s">
        <v>1380</v>
      </c>
      <c r="G1163" s="33"/>
      <c r="H1163" s="222">
        <v>-1.481</v>
      </c>
      <c r="I1163" s="33"/>
      <c r="J1163" s="33"/>
      <c r="K1163" s="33"/>
      <c r="L1163" s="34"/>
      <c r="M1163" s="202"/>
      <c r="N1163" s="203"/>
      <c r="O1163" s="59"/>
      <c r="P1163" s="59"/>
      <c r="Q1163" s="59"/>
      <c r="R1163" s="59"/>
      <c r="S1163" s="59"/>
      <c r="T1163" s="60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U1163" s="18" t="s">
        <v>86</v>
      </c>
    </row>
    <row r="1164" spans="1:47" s="2" customFormat="1" ht="12">
      <c r="A1164" s="33"/>
      <c r="B1164" s="34"/>
      <c r="C1164" s="33"/>
      <c r="D1164" s="179" t="s">
        <v>782</v>
      </c>
      <c r="E1164" s="33"/>
      <c r="F1164" s="221" t="s">
        <v>1381</v>
      </c>
      <c r="G1164" s="33"/>
      <c r="H1164" s="222">
        <v>-0.684</v>
      </c>
      <c r="I1164" s="33"/>
      <c r="J1164" s="33"/>
      <c r="K1164" s="33"/>
      <c r="L1164" s="34"/>
      <c r="M1164" s="202"/>
      <c r="N1164" s="203"/>
      <c r="O1164" s="59"/>
      <c r="P1164" s="59"/>
      <c r="Q1164" s="59"/>
      <c r="R1164" s="59"/>
      <c r="S1164" s="59"/>
      <c r="T1164" s="60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U1164" s="18" t="s">
        <v>86</v>
      </c>
    </row>
    <row r="1165" spans="1:47" s="2" customFormat="1" ht="12">
      <c r="A1165" s="33"/>
      <c r="B1165" s="34"/>
      <c r="C1165" s="33"/>
      <c r="D1165" s="179" t="s">
        <v>782</v>
      </c>
      <c r="E1165" s="33"/>
      <c r="F1165" s="221" t="s">
        <v>1382</v>
      </c>
      <c r="G1165" s="33"/>
      <c r="H1165" s="222">
        <v>0</v>
      </c>
      <c r="I1165" s="33"/>
      <c r="J1165" s="33"/>
      <c r="K1165" s="33"/>
      <c r="L1165" s="34"/>
      <c r="M1165" s="202"/>
      <c r="N1165" s="203"/>
      <c r="O1165" s="59"/>
      <c r="P1165" s="59"/>
      <c r="Q1165" s="59"/>
      <c r="R1165" s="59"/>
      <c r="S1165" s="59"/>
      <c r="T1165" s="60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U1165" s="18" t="s">
        <v>86</v>
      </c>
    </row>
    <row r="1166" spans="1:47" s="2" customFormat="1" ht="12">
      <c r="A1166" s="33"/>
      <c r="B1166" s="34"/>
      <c r="C1166" s="33"/>
      <c r="D1166" s="179" t="s">
        <v>782</v>
      </c>
      <c r="E1166" s="33"/>
      <c r="F1166" s="221" t="s">
        <v>1383</v>
      </c>
      <c r="G1166" s="33"/>
      <c r="H1166" s="222">
        <v>2.182</v>
      </c>
      <c r="I1166" s="33"/>
      <c r="J1166" s="33"/>
      <c r="K1166" s="33"/>
      <c r="L1166" s="34"/>
      <c r="M1166" s="202"/>
      <c r="N1166" s="203"/>
      <c r="O1166" s="59"/>
      <c r="P1166" s="59"/>
      <c r="Q1166" s="59"/>
      <c r="R1166" s="59"/>
      <c r="S1166" s="59"/>
      <c r="T1166" s="60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U1166" s="18" t="s">
        <v>86</v>
      </c>
    </row>
    <row r="1167" spans="1:47" s="2" customFormat="1" ht="12">
      <c r="A1167" s="33"/>
      <c r="B1167" s="34"/>
      <c r="C1167" s="33"/>
      <c r="D1167" s="179" t="s">
        <v>782</v>
      </c>
      <c r="E1167" s="33"/>
      <c r="F1167" s="221" t="s">
        <v>1389</v>
      </c>
      <c r="G1167" s="33"/>
      <c r="H1167" s="222">
        <v>0</v>
      </c>
      <c r="I1167" s="33"/>
      <c r="J1167" s="33"/>
      <c r="K1167" s="33"/>
      <c r="L1167" s="34"/>
      <c r="M1167" s="202"/>
      <c r="N1167" s="203"/>
      <c r="O1167" s="59"/>
      <c r="P1167" s="59"/>
      <c r="Q1167" s="59"/>
      <c r="R1167" s="59"/>
      <c r="S1167" s="59"/>
      <c r="T1167" s="60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U1167" s="18" t="s">
        <v>86</v>
      </c>
    </row>
    <row r="1168" spans="1:47" s="2" customFormat="1" ht="12">
      <c r="A1168" s="33"/>
      <c r="B1168" s="34"/>
      <c r="C1168" s="33"/>
      <c r="D1168" s="179" t="s">
        <v>782</v>
      </c>
      <c r="E1168" s="33"/>
      <c r="F1168" s="221" t="s">
        <v>1390</v>
      </c>
      <c r="G1168" s="33"/>
      <c r="H1168" s="222">
        <v>0.998</v>
      </c>
      <c r="I1168" s="33"/>
      <c r="J1168" s="33"/>
      <c r="K1168" s="33"/>
      <c r="L1168" s="34"/>
      <c r="M1168" s="202"/>
      <c r="N1168" s="203"/>
      <c r="O1168" s="59"/>
      <c r="P1168" s="59"/>
      <c r="Q1168" s="59"/>
      <c r="R1168" s="59"/>
      <c r="S1168" s="59"/>
      <c r="T1168" s="60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U1168" s="18" t="s">
        <v>86</v>
      </c>
    </row>
    <row r="1169" spans="1:47" s="2" customFormat="1" ht="12">
      <c r="A1169" s="33"/>
      <c r="B1169" s="34"/>
      <c r="C1169" s="33"/>
      <c r="D1169" s="179" t="s">
        <v>782</v>
      </c>
      <c r="E1169" s="33"/>
      <c r="F1169" s="221" t="s">
        <v>645</v>
      </c>
      <c r="G1169" s="33"/>
      <c r="H1169" s="222">
        <v>11.553</v>
      </c>
      <c r="I1169" s="33"/>
      <c r="J1169" s="33"/>
      <c r="K1169" s="33"/>
      <c r="L1169" s="34"/>
      <c r="M1169" s="202"/>
      <c r="N1169" s="203"/>
      <c r="O1169" s="59"/>
      <c r="P1169" s="59"/>
      <c r="Q1169" s="59"/>
      <c r="R1169" s="59"/>
      <c r="S1169" s="59"/>
      <c r="T1169" s="60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U1169" s="18" t="s">
        <v>86</v>
      </c>
    </row>
    <row r="1170" spans="1:65" s="2" customFormat="1" ht="16.5" customHeight="1">
      <c r="A1170" s="33"/>
      <c r="B1170" s="149"/>
      <c r="C1170" s="150" t="s">
        <v>1434</v>
      </c>
      <c r="D1170" s="150" t="s">
        <v>160</v>
      </c>
      <c r="E1170" s="151" t="s">
        <v>1435</v>
      </c>
      <c r="F1170" s="152" t="s">
        <v>1436</v>
      </c>
      <c r="G1170" s="153" t="s">
        <v>284</v>
      </c>
      <c r="H1170" s="154">
        <v>5.148</v>
      </c>
      <c r="I1170" s="155"/>
      <c r="J1170" s="156">
        <f>ROUND(I1170*H1170,2)</f>
        <v>0</v>
      </c>
      <c r="K1170" s="152" t="s">
        <v>636</v>
      </c>
      <c r="L1170" s="34"/>
      <c r="M1170" s="157" t="s">
        <v>1</v>
      </c>
      <c r="N1170" s="158" t="s">
        <v>43</v>
      </c>
      <c r="O1170" s="59"/>
      <c r="P1170" s="159">
        <f>O1170*H1170</f>
        <v>0</v>
      </c>
      <c r="Q1170" s="159">
        <v>4E-05</v>
      </c>
      <c r="R1170" s="159">
        <f>Q1170*H1170</f>
        <v>0.00020592</v>
      </c>
      <c r="S1170" s="159">
        <v>0</v>
      </c>
      <c r="T1170" s="160">
        <f>S1170*H1170</f>
        <v>0</v>
      </c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R1170" s="161" t="s">
        <v>164</v>
      </c>
      <c r="AT1170" s="161" t="s">
        <v>160</v>
      </c>
      <c r="AU1170" s="161" t="s">
        <v>86</v>
      </c>
      <c r="AY1170" s="18" t="s">
        <v>157</v>
      </c>
      <c r="BE1170" s="162">
        <f>IF(N1170="základní",J1170,0)</f>
        <v>0</v>
      </c>
      <c r="BF1170" s="162">
        <f>IF(N1170="snížená",J1170,0)</f>
        <v>0</v>
      </c>
      <c r="BG1170" s="162">
        <f>IF(N1170="zákl. přenesená",J1170,0)</f>
        <v>0</v>
      </c>
      <c r="BH1170" s="162">
        <f>IF(N1170="sníž. přenesená",J1170,0)</f>
        <v>0</v>
      </c>
      <c r="BI1170" s="162">
        <f>IF(N1170="nulová",J1170,0)</f>
        <v>0</v>
      </c>
      <c r="BJ1170" s="18" t="s">
        <v>33</v>
      </c>
      <c r="BK1170" s="162">
        <f>ROUND(I1170*H1170,2)</f>
        <v>0</v>
      </c>
      <c r="BL1170" s="18" t="s">
        <v>164</v>
      </c>
      <c r="BM1170" s="161" t="s">
        <v>1437</v>
      </c>
    </row>
    <row r="1171" spans="1:47" s="2" customFormat="1" ht="12">
      <c r="A1171" s="33"/>
      <c r="B1171" s="34"/>
      <c r="C1171" s="33"/>
      <c r="D1171" s="199" t="s">
        <v>638</v>
      </c>
      <c r="E1171" s="33"/>
      <c r="F1171" s="200" t="s">
        <v>1438</v>
      </c>
      <c r="G1171" s="33"/>
      <c r="H1171" s="33"/>
      <c r="I1171" s="201"/>
      <c r="J1171" s="33"/>
      <c r="K1171" s="33"/>
      <c r="L1171" s="34"/>
      <c r="M1171" s="202"/>
      <c r="N1171" s="203"/>
      <c r="O1171" s="59"/>
      <c r="P1171" s="59"/>
      <c r="Q1171" s="59"/>
      <c r="R1171" s="59"/>
      <c r="S1171" s="59"/>
      <c r="T1171" s="60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T1171" s="18" t="s">
        <v>638</v>
      </c>
      <c r="AU1171" s="18" t="s">
        <v>86</v>
      </c>
    </row>
    <row r="1172" spans="2:51" s="14" customFormat="1" ht="12">
      <c r="B1172" s="186"/>
      <c r="D1172" s="179" t="s">
        <v>245</v>
      </c>
      <c r="E1172" s="187" t="s">
        <v>1</v>
      </c>
      <c r="F1172" s="188" t="s">
        <v>1439</v>
      </c>
      <c r="H1172" s="189">
        <v>5.148</v>
      </c>
      <c r="I1172" s="190"/>
      <c r="L1172" s="186"/>
      <c r="M1172" s="191"/>
      <c r="N1172" s="192"/>
      <c r="O1172" s="192"/>
      <c r="P1172" s="192"/>
      <c r="Q1172" s="192"/>
      <c r="R1172" s="192"/>
      <c r="S1172" s="192"/>
      <c r="T1172" s="193"/>
      <c r="AT1172" s="187" t="s">
        <v>245</v>
      </c>
      <c r="AU1172" s="187" t="s">
        <v>86</v>
      </c>
      <c r="AV1172" s="14" t="s">
        <v>86</v>
      </c>
      <c r="AW1172" s="14" t="s">
        <v>31</v>
      </c>
      <c r="AX1172" s="14" t="s">
        <v>33</v>
      </c>
      <c r="AY1172" s="187" t="s">
        <v>157</v>
      </c>
    </row>
    <row r="1173" spans="1:65" s="2" customFormat="1" ht="16.5" customHeight="1">
      <c r="A1173" s="33"/>
      <c r="B1173" s="149"/>
      <c r="C1173" s="150" t="s">
        <v>1440</v>
      </c>
      <c r="D1173" s="150" t="s">
        <v>160</v>
      </c>
      <c r="E1173" s="151" t="s">
        <v>1441</v>
      </c>
      <c r="F1173" s="152" t="s">
        <v>1442</v>
      </c>
      <c r="G1173" s="153" t="s">
        <v>163</v>
      </c>
      <c r="H1173" s="154">
        <v>42.12</v>
      </c>
      <c r="I1173" s="155"/>
      <c r="J1173" s="156">
        <f>ROUND(I1173*H1173,2)</f>
        <v>0</v>
      </c>
      <c r="K1173" s="152" t="s">
        <v>1</v>
      </c>
      <c r="L1173" s="34"/>
      <c r="M1173" s="157" t="s">
        <v>1</v>
      </c>
      <c r="N1173" s="158" t="s">
        <v>43</v>
      </c>
      <c r="O1173" s="59"/>
      <c r="P1173" s="159">
        <f>O1173*H1173</f>
        <v>0</v>
      </c>
      <c r="Q1173" s="159">
        <v>0.00084</v>
      </c>
      <c r="R1173" s="159">
        <f>Q1173*H1173</f>
        <v>0.0353808</v>
      </c>
      <c r="S1173" s="159">
        <v>0</v>
      </c>
      <c r="T1173" s="160">
        <f>S1173*H1173</f>
        <v>0</v>
      </c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R1173" s="161" t="s">
        <v>164</v>
      </c>
      <c r="AT1173" s="161" t="s">
        <v>160</v>
      </c>
      <c r="AU1173" s="161" t="s">
        <v>86</v>
      </c>
      <c r="AY1173" s="18" t="s">
        <v>157</v>
      </c>
      <c r="BE1173" s="162">
        <f>IF(N1173="základní",J1173,0)</f>
        <v>0</v>
      </c>
      <c r="BF1173" s="162">
        <f>IF(N1173="snížená",J1173,0)</f>
        <v>0</v>
      </c>
      <c r="BG1173" s="162">
        <f>IF(N1173="zákl. přenesená",J1173,0)</f>
        <v>0</v>
      </c>
      <c r="BH1173" s="162">
        <f>IF(N1173="sníž. přenesená",J1173,0)</f>
        <v>0</v>
      </c>
      <c r="BI1173" s="162">
        <f>IF(N1173="nulová",J1173,0)</f>
        <v>0</v>
      </c>
      <c r="BJ1173" s="18" t="s">
        <v>33</v>
      </c>
      <c r="BK1173" s="162">
        <f>ROUND(I1173*H1173,2)</f>
        <v>0</v>
      </c>
      <c r="BL1173" s="18" t="s">
        <v>164</v>
      </c>
      <c r="BM1173" s="161" t="s">
        <v>1443</v>
      </c>
    </row>
    <row r="1174" spans="2:51" s="14" customFormat="1" ht="12">
      <c r="B1174" s="186"/>
      <c r="D1174" s="179" t="s">
        <v>245</v>
      </c>
      <c r="E1174" s="187" t="s">
        <v>1</v>
      </c>
      <c r="F1174" s="188" t="s">
        <v>1444</v>
      </c>
      <c r="H1174" s="189">
        <v>24.6</v>
      </c>
      <c r="I1174" s="190"/>
      <c r="L1174" s="186"/>
      <c r="M1174" s="191"/>
      <c r="N1174" s="192"/>
      <c r="O1174" s="192"/>
      <c r="P1174" s="192"/>
      <c r="Q1174" s="192"/>
      <c r="R1174" s="192"/>
      <c r="S1174" s="192"/>
      <c r="T1174" s="193"/>
      <c r="AT1174" s="187" t="s">
        <v>245</v>
      </c>
      <c r="AU1174" s="187" t="s">
        <v>86</v>
      </c>
      <c r="AV1174" s="14" t="s">
        <v>86</v>
      </c>
      <c r="AW1174" s="14" t="s">
        <v>31</v>
      </c>
      <c r="AX1174" s="14" t="s">
        <v>78</v>
      </c>
      <c r="AY1174" s="187" t="s">
        <v>157</v>
      </c>
    </row>
    <row r="1175" spans="2:51" s="14" customFormat="1" ht="12">
      <c r="B1175" s="186"/>
      <c r="D1175" s="179" t="s">
        <v>245</v>
      </c>
      <c r="E1175" s="187" t="s">
        <v>1</v>
      </c>
      <c r="F1175" s="188" t="s">
        <v>1445</v>
      </c>
      <c r="H1175" s="189">
        <v>17.52</v>
      </c>
      <c r="I1175" s="190"/>
      <c r="L1175" s="186"/>
      <c r="M1175" s="191"/>
      <c r="N1175" s="192"/>
      <c r="O1175" s="192"/>
      <c r="P1175" s="192"/>
      <c r="Q1175" s="192"/>
      <c r="R1175" s="192"/>
      <c r="S1175" s="192"/>
      <c r="T1175" s="193"/>
      <c r="AT1175" s="187" t="s">
        <v>245</v>
      </c>
      <c r="AU1175" s="187" t="s">
        <v>86</v>
      </c>
      <c r="AV1175" s="14" t="s">
        <v>86</v>
      </c>
      <c r="AW1175" s="14" t="s">
        <v>31</v>
      </c>
      <c r="AX1175" s="14" t="s">
        <v>78</v>
      </c>
      <c r="AY1175" s="187" t="s">
        <v>157</v>
      </c>
    </row>
    <row r="1176" spans="2:51" s="15" customFormat="1" ht="12">
      <c r="B1176" s="204"/>
      <c r="D1176" s="179" t="s">
        <v>245</v>
      </c>
      <c r="E1176" s="205" t="s">
        <v>1</v>
      </c>
      <c r="F1176" s="206" t="s">
        <v>645</v>
      </c>
      <c r="H1176" s="207">
        <v>42.12</v>
      </c>
      <c r="I1176" s="208"/>
      <c r="L1176" s="204"/>
      <c r="M1176" s="209"/>
      <c r="N1176" s="210"/>
      <c r="O1176" s="210"/>
      <c r="P1176" s="210"/>
      <c r="Q1176" s="210"/>
      <c r="R1176" s="210"/>
      <c r="S1176" s="210"/>
      <c r="T1176" s="211"/>
      <c r="AT1176" s="205" t="s">
        <v>245</v>
      </c>
      <c r="AU1176" s="205" t="s">
        <v>86</v>
      </c>
      <c r="AV1176" s="15" t="s">
        <v>164</v>
      </c>
      <c r="AW1176" s="15" t="s">
        <v>31</v>
      </c>
      <c r="AX1176" s="15" t="s">
        <v>33</v>
      </c>
      <c r="AY1176" s="205" t="s">
        <v>157</v>
      </c>
    </row>
    <row r="1177" spans="1:65" s="2" customFormat="1" ht="16.5" customHeight="1">
      <c r="A1177" s="33"/>
      <c r="B1177" s="149"/>
      <c r="C1177" s="150" t="s">
        <v>1446</v>
      </c>
      <c r="D1177" s="150" t="s">
        <v>160</v>
      </c>
      <c r="E1177" s="151" t="s">
        <v>1447</v>
      </c>
      <c r="F1177" s="152" t="s">
        <v>1448</v>
      </c>
      <c r="G1177" s="153" t="s">
        <v>730</v>
      </c>
      <c r="H1177" s="154">
        <v>1.452</v>
      </c>
      <c r="I1177" s="155"/>
      <c r="J1177" s="156">
        <f>ROUND(I1177*H1177,2)</f>
        <v>0</v>
      </c>
      <c r="K1177" s="152" t="s">
        <v>636</v>
      </c>
      <c r="L1177" s="34"/>
      <c r="M1177" s="157" t="s">
        <v>1</v>
      </c>
      <c r="N1177" s="158" t="s">
        <v>43</v>
      </c>
      <c r="O1177" s="59"/>
      <c r="P1177" s="159">
        <f>O1177*H1177</f>
        <v>0</v>
      </c>
      <c r="Q1177" s="159">
        <v>2.30102</v>
      </c>
      <c r="R1177" s="159">
        <f>Q1177*H1177</f>
        <v>3.3410810399999997</v>
      </c>
      <c r="S1177" s="159">
        <v>0</v>
      </c>
      <c r="T1177" s="160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61" t="s">
        <v>164</v>
      </c>
      <c r="AT1177" s="161" t="s">
        <v>160</v>
      </c>
      <c r="AU1177" s="161" t="s">
        <v>86</v>
      </c>
      <c r="AY1177" s="18" t="s">
        <v>157</v>
      </c>
      <c r="BE1177" s="162">
        <f>IF(N1177="základní",J1177,0)</f>
        <v>0</v>
      </c>
      <c r="BF1177" s="162">
        <f>IF(N1177="snížená",J1177,0)</f>
        <v>0</v>
      </c>
      <c r="BG1177" s="162">
        <f>IF(N1177="zákl. přenesená",J1177,0)</f>
        <v>0</v>
      </c>
      <c r="BH1177" s="162">
        <f>IF(N1177="sníž. přenesená",J1177,0)</f>
        <v>0</v>
      </c>
      <c r="BI1177" s="162">
        <f>IF(N1177="nulová",J1177,0)</f>
        <v>0</v>
      </c>
      <c r="BJ1177" s="18" t="s">
        <v>33</v>
      </c>
      <c r="BK1177" s="162">
        <f>ROUND(I1177*H1177,2)</f>
        <v>0</v>
      </c>
      <c r="BL1177" s="18" t="s">
        <v>164</v>
      </c>
      <c r="BM1177" s="161" t="s">
        <v>1449</v>
      </c>
    </row>
    <row r="1178" spans="1:47" s="2" customFormat="1" ht="12">
      <c r="A1178" s="33"/>
      <c r="B1178" s="34"/>
      <c r="C1178" s="33"/>
      <c r="D1178" s="199" t="s">
        <v>638</v>
      </c>
      <c r="E1178" s="33"/>
      <c r="F1178" s="200" t="s">
        <v>1450</v>
      </c>
      <c r="G1178" s="33"/>
      <c r="H1178" s="33"/>
      <c r="I1178" s="201"/>
      <c r="J1178" s="33"/>
      <c r="K1178" s="33"/>
      <c r="L1178" s="34"/>
      <c r="M1178" s="202"/>
      <c r="N1178" s="203"/>
      <c r="O1178" s="59"/>
      <c r="P1178" s="59"/>
      <c r="Q1178" s="59"/>
      <c r="R1178" s="59"/>
      <c r="S1178" s="59"/>
      <c r="T1178" s="60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T1178" s="18" t="s">
        <v>638</v>
      </c>
      <c r="AU1178" s="18" t="s">
        <v>86</v>
      </c>
    </row>
    <row r="1179" spans="2:51" s="13" customFormat="1" ht="12">
      <c r="B1179" s="178"/>
      <c r="D1179" s="179" t="s">
        <v>245</v>
      </c>
      <c r="E1179" s="180" t="s">
        <v>1</v>
      </c>
      <c r="F1179" s="181" t="s">
        <v>1451</v>
      </c>
      <c r="H1179" s="180" t="s">
        <v>1</v>
      </c>
      <c r="I1179" s="182"/>
      <c r="L1179" s="178"/>
      <c r="M1179" s="183"/>
      <c r="N1179" s="184"/>
      <c r="O1179" s="184"/>
      <c r="P1179" s="184"/>
      <c r="Q1179" s="184"/>
      <c r="R1179" s="184"/>
      <c r="S1179" s="184"/>
      <c r="T1179" s="185"/>
      <c r="AT1179" s="180" t="s">
        <v>245</v>
      </c>
      <c r="AU1179" s="180" t="s">
        <v>86</v>
      </c>
      <c r="AV1179" s="13" t="s">
        <v>33</v>
      </c>
      <c r="AW1179" s="13" t="s">
        <v>31</v>
      </c>
      <c r="AX1179" s="13" t="s">
        <v>78</v>
      </c>
      <c r="AY1179" s="180" t="s">
        <v>157</v>
      </c>
    </row>
    <row r="1180" spans="2:51" s="14" customFormat="1" ht="12">
      <c r="B1180" s="186"/>
      <c r="D1180" s="179" t="s">
        <v>245</v>
      </c>
      <c r="E1180" s="187" t="s">
        <v>1</v>
      </c>
      <c r="F1180" s="188" t="s">
        <v>1452</v>
      </c>
      <c r="H1180" s="189">
        <v>0.8</v>
      </c>
      <c r="I1180" s="190"/>
      <c r="L1180" s="186"/>
      <c r="M1180" s="191"/>
      <c r="N1180" s="192"/>
      <c r="O1180" s="192"/>
      <c r="P1180" s="192"/>
      <c r="Q1180" s="192"/>
      <c r="R1180" s="192"/>
      <c r="S1180" s="192"/>
      <c r="T1180" s="193"/>
      <c r="AT1180" s="187" t="s">
        <v>245</v>
      </c>
      <c r="AU1180" s="187" t="s">
        <v>86</v>
      </c>
      <c r="AV1180" s="14" t="s">
        <v>86</v>
      </c>
      <c r="AW1180" s="14" t="s">
        <v>31</v>
      </c>
      <c r="AX1180" s="14" t="s">
        <v>78</v>
      </c>
      <c r="AY1180" s="187" t="s">
        <v>157</v>
      </c>
    </row>
    <row r="1181" spans="2:51" s="14" customFormat="1" ht="12">
      <c r="B1181" s="186"/>
      <c r="D1181" s="179" t="s">
        <v>245</v>
      </c>
      <c r="E1181" s="187" t="s">
        <v>1</v>
      </c>
      <c r="F1181" s="188" t="s">
        <v>1453</v>
      </c>
      <c r="H1181" s="189">
        <v>0.088</v>
      </c>
      <c r="I1181" s="190"/>
      <c r="L1181" s="186"/>
      <c r="M1181" s="191"/>
      <c r="N1181" s="192"/>
      <c r="O1181" s="192"/>
      <c r="P1181" s="192"/>
      <c r="Q1181" s="192"/>
      <c r="R1181" s="192"/>
      <c r="S1181" s="192"/>
      <c r="T1181" s="193"/>
      <c r="AT1181" s="187" t="s">
        <v>245</v>
      </c>
      <c r="AU1181" s="187" t="s">
        <v>86</v>
      </c>
      <c r="AV1181" s="14" t="s">
        <v>86</v>
      </c>
      <c r="AW1181" s="14" t="s">
        <v>31</v>
      </c>
      <c r="AX1181" s="14" t="s">
        <v>78</v>
      </c>
      <c r="AY1181" s="187" t="s">
        <v>157</v>
      </c>
    </row>
    <row r="1182" spans="2:51" s="14" customFormat="1" ht="12">
      <c r="B1182" s="186"/>
      <c r="D1182" s="179" t="s">
        <v>245</v>
      </c>
      <c r="E1182" s="187" t="s">
        <v>1</v>
      </c>
      <c r="F1182" s="188" t="s">
        <v>1454</v>
      </c>
      <c r="H1182" s="189">
        <v>0.028</v>
      </c>
      <c r="I1182" s="190"/>
      <c r="L1182" s="186"/>
      <c r="M1182" s="191"/>
      <c r="N1182" s="192"/>
      <c r="O1182" s="192"/>
      <c r="P1182" s="192"/>
      <c r="Q1182" s="192"/>
      <c r="R1182" s="192"/>
      <c r="S1182" s="192"/>
      <c r="T1182" s="193"/>
      <c r="AT1182" s="187" t="s">
        <v>245</v>
      </c>
      <c r="AU1182" s="187" t="s">
        <v>86</v>
      </c>
      <c r="AV1182" s="14" t="s">
        <v>86</v>
      </c>
      <c r="AW1182" s="14" t="s">
        <v>31</v>
      </c>
      <c r="AX1182" s="14" t="s">
        <v>78</v>
      </c>
      <c r="AY1182" s="187" t="s">
        <v>157</v>
      </c>
    </row>
    <row r="1183" spans="2:51" s="14" customFormat="1" ht="12">
      <c r="B1183" s="186"/>
      <c r="D1183" s="179" t="s">
        <v>245</v>
      </c>
      <c r="E1183" s="187" t="s">
        <v>1</v>
      </c>
      <c r="F1183" s="188" t="s">
        <v>1455</v>
      </c>
      <c r="H1183" s="189">
        <v>0.086</v>
      </c>
      <c r="I1183" s="190"/>
      <c r="L1183" s="186"/>
      <c r="M1183" s="191"/>
      <c r="N1183" s="192"/>
      <c r="O1183" s="192"/>
      <c r="P1183" s="192"/>
      <c r="Q1183" s="192"/>
      <c r="R1183" s="192"/>
      <c r="S1183" s="192"/>
      <c r="T1183" s="193"/>
      <c r="AT1183" s="187" t="s">
        <v>245</v>
      </c>
      <c r="AU1183" s="187" t="s">
        <v>86</v>
      </c>
      <c r="AV1183" s="14" t="s">
        <v>86</v>
      </c>
      <c r="AW1183" s="14" t="s">
        <v>31</v>
      </c>
      <c r="AX1183" s="14" t="s">
        <v>78</v>
      </c>
      <c r="AY1183" s="187" t="s">
        <v>157</v>
      </c>
    </row>
    <row r="1184" spans="2:51" s="14" customFormat="1" ht="12">
      <c r="B1184" s="186"/>
      <c r="D1184" s="179" t="s">
        <v>245</v>
      </c>
      <c r="E1184" s="187" t="s">
        <v>1</v>
      </c>
      <c r="F1184" s="188" t="s">
        <v>1456</v>
      </c>
      <c r="H1184" s="189">
        <v>0.082</v>
      </c>
      <c r="I1184" s="190"/>
      <c r="L1184" s="186"/>
      <c r="M1184" s="191"/>
      <c r="N1184" s="192"/>
      <c r="O1184" s="192"/>
      <c r="P1184" s="192"/>
      <c r="Q1184" s="192"/>
      <c r="R1184" s="192"/>
      <c r="S1184" s="192"/>
      <c r="T1184" s="193"/>
      <c r="AT1184" s="187" t="s">
        <v>245</v>
      </c>
      <c r="AU1184" s="187" t="s">
        <v>86</v>
      </c>
      <c r="AV1184" s="14" t="s">
        <v>86</v>
      </c>
      <c r="AW1184" s="14" t="s">
        <v>31</v>
      </c>
      <c r="AX1184" s="14" t="s">
        <v>78</v>
      </c>
      <c r="AY1184" s="187" t="s">
        <v>157</v>
      </c>
    </row>
    <row r="1185" spans="2:51" s="14" customFormat="1" ht="12">
      <c r="B1185" s="186"/>
      <c r="D1185" s="179" t="s">
        <v>245</v>
      </c>
      <c r="E1185" s="187" t="s">
        <v>1</v>
      </c>
      <c r="F1185" s="188" t="s">
        <v>1457</v>
      </c>
      <c r="H1185" s="189">
        <v>0.052</v>
      </c>
      <c r="I1185" s="190"/>
      <c r="L1185" s="186"/>
      <c r="M1185" s="191"/>
      <c r="N1185" s="192"/>
      <c r="O1185" s="192"/>
      <c r="P1185" s="192"/>
      <c r="Q1185" s="192"/>
      <c r="R1185" s="192"/>
      <c r="S1185" s="192"/>
      <c r="T1185" s="193"/>
      <c r="AT1185" s="187" t="s">
        <v>245</v>
      </c>
      <c r="AU1185" s="187" t="s">
        <v>86</v>
      </c>
      <c r="AV1185" s="14" t="s">
        <v>86</v>
      </c>
      <c r="AW1185" s="14" t="s">
        <v>31</v>
      </c>
      <c r="AX1185" s="14" t="s">
        <v>78</v>
      </c>
      <c r="AY1185" s="187" t="s">
        <v>157</v>
      </c>
    </row>
    <row r="1186" spans="2:51" s="14" customFormat="1" ht="12">
      <c r="B1186" s="186"/>
      <c r="D1186" s="179" t="s">
        <v>245</v>
      </c>
      <c r="E1186" s="187" t="s">
        <v>1</v>
      </c>
      <c r="F1186" s="188" t="s">
        <v>1458</v>
      </c>
      <c r="H1186" s="189">
        <v>0.087</v>
      </c>
      <c r="I1186" s="190"/>
      <c r="L1186" s="186"/>
      <c r="M1186" s="191"/>
      <c r="N1186" s="192"/>
      <c r="O1186" s="192"/>
      <c r="P1186" s="192"/>
      <c r="Q1186" s="192"/>
      <c r="R1186" s="192"/>
      <c r="S1186" s="192"/>
      <c r="T1186" s="193"/>
      <c r="AT1186" s="187" t="s">
        <v>245</v>
      </c>
      <c r="AU1186" s="187" t="s">
        <v>86</v>
      </c>
      <c r="AV1186" s="14" t="s">
        <v>86</v>
      </c>
      <c r="AW1186" s="14" t="s">
        <v>31</v>
      </c>
      <c r="AX1186" s="14" t="s">
        <v>78</v>
      </c>
      <c r="AY1186" s="187" t="s">
        <v>157</v>
      </c>
    </row>
    <row r="1187" spans="2:51" s="14" customFormat="1" ht="12">
      <c r="B1187" s="186"/>
      <c r="D1187" s="179" t="s">
        <v>245</v>
      </c>
      <c r="E1187" s="187" t="s">
        <v>1</v>
      </c>
      <c r="F1187" s="188" t="s">
        <v>1459</v>
      </c>
      <c r="H1187" s="189">
        <v>0.079</v>
      </c>
      <c r="I1187" s="190"/>
      <c r="L1187" s="186"/>
      <c r="M1187" s="191"/>
      <c r="N1187" s="192"/>
      <c r="O1187" s="192"/>
      <c r="P1187" s="192"/>
      <c r="Q1187" s="192"/>
      <c r="R1187" s="192"/>
      <c r="S1187" s="192"/>
      <c r="T1187" s="193"/>
      <c r="AT1187" s="187" t="s">
        <v>245</v>
      </c>
      <c r="AU1187" s="187" t="s">
        <v>86</v>
      </c>
      <c r="AV1187" s="14" t="s">
        <v>86</v>
      </c>
      <c r="AW1187" s="14" t="s">
        <v>31</v>
      </c>
      <c r="AX1187" s="14" t="s">
        <v>78</v>
      </c>
      <c r="AY1187" s="187" t="s">
        <v>157</v>
      </c>
    </row>
    <row r="1188" spans="2:51" s="14" customFormat="1" ht="12">
      <c r="B1188" s="186"/>
      <c r="D1188" s="179" t="s">
        <v>245</v>
      </c>
      <c r="E1188" s="187" t="s">
        <v>1</v>
      </c>
      <c r="F1188" s="188" t="s">
        <v>1460</v>
      </c>
      <c r="H1188" s="189">
        <v>0.05</v>
      </c>
      <c r="I1188" s="190"/>
      <c r="L1188" s="186"/>
      <c r="M1188" s="191"/>
      <c r="N1188" s="192"/>
      <c r="O1188" s="192"/>
      <c r="P1188" s="192"/>
      <c r="Q1188" s="192"/>
      <c r="R1188" s="192"/>
      <c r="S1188" s="192"/>
      <c r="T1188" s="193"/>
      <c r="AT1188" s="187" t="s">
        <v>245</v>
      </c>
      <c r="AU1188" s="187" t="s">
        <v>86</v>
      </c>
      <c r="AV1188" s="14" t="s">
        <v>86</v>
      </c>
      <c r="AW1188" s="14" t="s">
        <v>31</v>
      </c>
      <c r="AX1188" s="14" t="s">
        <v>78</v>
      </c>
      <c r="AY1188" s="187" t="s">
        <v>157</v>
      </c>
    </row>
    <row r="1189" spans="2:51" s="14" customFormat="1" ht="12">
      <c r="B1189" s="186"/>
      <c r="D1189" s="179" t="s">
        <v>245</v>
      </c>
      <c r="E1189" s="187" t="s">
        <v>1</v>
      </c>
      <c r="F1189" s="188" t="s">
        <v>1461</v>
      </c>
      <c r="H1189" s="189">
        <v>0.1</v>
      </c>
      <c r="I1189" s="190"/>
      <c r="L1189" s="186"/>
      <c r="M1189" s="191"/>
      <c r="N1189" s="192"/>
      <c r="O1189" s="192"/>
      <c r="P1189" s="192"/>
      <c r="Q1189" s="192"/>
      <c r="R1189" s="192"/>
      <c r="S1189" s="192"/>
      <c r="T1189" s="193"/>
      <c r="AT1189" s="187" t="s">
        <v>245</v>
      </c>
      <c r="AU1189" s="187" t="s">
        <v>86</v>
      </c>
      <c r="AV1189" s="14" t="s">
        <v>86</v>
      </c>
      <c r="AW1189" s="14" t="s">
        <v>31</v>
      </c>
      <c r="AX1189" s="14" t="s">
        <v>78</v>
      </c>
      <c r="AY1189" s="187" t="s">
        <v>157</v>
      </c>
    </row>
    <row r="1190" spans="2:51" s="15" customFormat="1" ht="12">
      <c r="B1190" s="204"/>
      <c r="D1190" s="179" t="s">
        <v>245</v>
      </c>
      <c r="E1190" s="205" t="s">
        <v>1</v>
      </c>
      <c r="F1190" s="206" t="s">
        <v>645</v>
      </c>
      <c r="H1190" s="207">
        <v>1.452</v>
      </c>
      <c r="I1190" s="208"/>
      <c r="L1190" s="204"/>
      <c r="M1190" s="209"/>
      <c r="N1190" s="210"/>
      <c r="O1190" s="210"/>
      <c r="P1190" s="210"/>
      <c r="Q1190" s="210"/>
      <c r="R1190" s="210"/>
      <c r="S1190" s="210"/>
      <c r="T1190" s="211"/>
      <c r="AT1190" s="205" t="s">
        <v>245</v>
      </c>
      <c r="AU1190" s="205" t="s">
        <v>86</v>
      </c>
      <c r="AV1190" s="15" t="s">
        <v>164</v>
      </c>
      <c r="AW1190" s="15" t="s">
        <v>31</v>
      </c>
      <c r="AX1190" s="15" t="s">
        <v>33</v>
      </c>
      <c r="AY1190" s="205" t="s">
        <v>157</v>
      </c>
    </row>
    <row r="1191" spans="1:65" s="2" customFormat="1" ht="16.5" customHeight="1">
      <c r="A1191" s="33"/>
      <c r="B1191" s="149"/>
      <c r="C1191" s="150" t="s">
        <v>1462</v>
      </c>
      <c r="D1191" s="150" t="s">
        <v>160</v>
      </c>
      <c r="E1191" s="151" t="s">
        <v>1463</v>
      </c>
      <c r="F1191" s="152" t="s">
        <v>1464</v>
      </c>
      <c r="G1191" s="153" t="s">
        <v>284</v>
      </c>
      <c r="H1191" s="154">
        <v>632</v>
      </c>
      <c r="I1191" s="155"/>
      <c r="J1191" s="156">
        <f>ROUND(I1191*H1191,2)</f>
        <v>0</v>
      </c>
      <c r="K1191" s="152" t="s">
        <v>1</v>
      </c>
      <c r="L1191" s="34"/>
      <c r="M1191" s="157" t="s">
        <v>1</v>
      </c>
      <c r="N1191" s="158" t="s">
        <v>43</v>
      </c>
      <c r="O1191" s="59"/>
      <c r="P1191" s="159">
        <f>O1191*H1191</f>
        <v>0</v>
      </c>
      <c r="Q1191" s="159">
        <v>0.00036</v>
      </c>
      <c r="R1191" s="159">
        <f>Q1191*H1191</f>
        <v>0.22752000000000003</v>
      </c>
      <c r="S1191" s="159">
        <v>0</v>
      </c>
      <c r="T1191" s="160">
        <f>S1191*H1191</f>
        <v>0</v>
      </c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R1191" s="161" t="s">
        <v>164</v>
      </c>
      <c r="AT1191" s="161" t="s">
        <v>160</v>
      </c>
      <c r="AU1191" s="161" t="s">
        <v>86</v>
      </c>
      <c r="AY1191" s="18" t="s">
        <v>157</v>
      </c>
      <c r="BE1191" s="162">
        <f>IF(N1191="základní",J1191,0)</f>
        <v>0</v>
      </c>
      <c r="BF1191" s="162">
        <f>IF(N1191="snížená",J1191,0)</f>
        <v>0</v>
      </c>
      <c r="BG1191" s="162">
        <f>IF(N1191="zákl. přenesená",J1191,0)</f>
        <v>0</v>
      </c>
      <c r="BH1191" s="162">
        <f>IF(N1191="sníž. přenesená",J1191,0)</f>
        <v>0</v>
      </c>
      <c r="BI1191" s="162">
        <f>IF(N1191="nulová",J1191,0)</f>
        <v>0</v>
      </c>
      <c r="BJ1191" s="18" t="s">
        <v>33</v>
      </c>
      <c r="BK1191" s="162">
        <f>ROUND(I1191*H1191,2)</f>
        <v>0</v>
      </c>
      <c r="BL1191" s="18" t="s">
        <v>164</v>
      </c>
      <c r="BM1191" s="161" t="s">
        <v>1465</v>
      </c>
    </row>
    <row r="1192" spans="2:51" s="14" customFormat="1" ht="12">
      <c r="B1192" s="186"/>
      <c r="D1192" s="179" t="s">
        <v>245</v>
      </c>
      <c r="E1192" s="187" t="s">
        <v>1</v>
      </c>
      <c r="F1192" s="188" t="s">
        <v>558</v>
      </c>
      <c r="H1192" s="189">
        <v>632</v>
      </c>
      <c r="I1192" s="190"/>
      <c r="L1192" s="186"/>
      <c r="M1192" s="191"/>
      <c r="N1192" s="192"/>
      <c r="O1192" s="192"/>
      <c r="P1192" s="192"/>
      <c r="Q1192" s="192"/>
      <c r="R1192" s="192"/>
      <c r="S1192" s="192"/>
      <c r="T1192" s="193"/>
      <c r="AT1192" s="187" t="s">
        <v>245</v>
      </c>
      <c r="AU1192" s="187" t="s">
        <v>86</v>
      </c>
      <c r="AV1192" s="14" t="s">
        <v>86</v>
      </c>
      <c r="AW1192" s="14" t="s">
        <v>31</v>
      </c>
      <c r="AX1192" s="14" t="s">
        <v>33</v>
      </c>
      <c r="AY1192" s="187" t="s">
        <v>157</v>
      </c>
    </row>
    <row r="1193" spans="1:65" s="2" customFormat="1" ht="16.5" customHeight="1">
      <c r="A1193" s="33"/>
      <c r="B1193" s="149"/>
      <c r="C1193" s="150" t="s">
        <v>1466</v>
      </c>
      <c r="D1193" s="150" t="s">
        <v>160</v>
      </c>
      <c r="E1193" s="151" t="s">
        <v>1467</v>
      </c>
      <c r="F1193" s="152" t="s">
        <v>1468</v>
      </c>
      <c r="G1193" s="153" t="s">
        <v>284</v>
      </c>
      <c r="H1193" s="154">
        <v>632</v>
      </c>
      <c r="I1193" s="155"/>
      <c r="J1193" s="156">
        <f>ROUND(I1193*H1193,2)</f>
        <v>0</v>
      </c>
      <c r="K1193" s="152" t="s">
        <v>636</v>
      </c>
      <c r="L1193" s="34"/>
      <c r="M1193" s="157" t="s">
        <v>1</v>
      </c>
      <c r="N1193" s="158" t="s">
        <v>43</v>
      </c>
      <c r="O1193" s="59"/>
      <c r="P1193" s="159">
        <f>O1193*H1193</f>
        <v>0</v>
      </c>
      <c r="Q1193" s="159">
        <v>0.04468</v>
      </c>
      <c r="R1193" s="159">
        <f>Q1193*H1193</f>
        <v>28.237759999999998</v>
      </c>
      <c r="S1193" s="159">
        <v>0</v>
      </c>
      <c r="T1193" s="160">
        <f>S1193*H1193</f>
        <v>0</v>
      </c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R1193" s="161" t="s">
        <v>164</v>
      </c>
      <c r="AT1193" s="161" t="s">
        <v>160</v>
      </c>
      <c r="AU1193" s="161" t="s">
        <v>86</v>
      </c>
      <c r="AY1193" s="18" t="s">
        <v>157</v>
      </c>
      <c r="BE1193" s="162">
        <f>IF(N1193="základní",J1193,0)</f>
        <v>0</v>
      </c>
      <c r="BF1193" s="162">
        <f>IF(N1193="snížená",J1193,0)</f>
        <v>0</v>
      </c>
      <c r="BG1193" s="162">
        <f>IF(N1193="zákl. přenesená",J1193,0)</f>
        <v>0</v>
      </c>
      <c r="BH1193" s="162">
        <f>IF(N1193="sníž. přenesená",J1193,0)</f>
        <v>0</v>
      </c>
      <c r="BI1193" s="162">
        <f>IF(N1193="nulová",J1193,0)</f>
        <v>0</v>
      </c>
      <c r="BJ1193" s="18" t="s">
        <v>33</v>
      </c>
      <c r="BK1193" s="162">
        <f>ROUND(I1193*H1193,2)</f>
        <v>0</v>
      </c>
      <c r="BL1193" s="18" t="s">
        <v>164</v>
      </c>
      <c r="BM1193" s="161" t="s">
        <v>1469</v>
      </c>
    </row>
    <row r="1194" spans="1:47" s="2" customFormat="1" ht="12">
      <c r="A1194" s="33"/>
      <c r="B1194" s="34"/>
      <c r="C1194" s="33"/>
      <c r="D1194" s="199" t="s">
        <v>638</v>
      </c>
      <c r="E1194" s="33"/>
      <c r="F1194" s="200" t="s">
        <v>1470</v>
      </c>
      <c r="G1194" s="33"/>
      <c r="H1194" s="33"/>
      <c r="I1194" s="201"/>
      <c r="J1194" s="33"/>
      <c r="K1194" s="33"/>
      <c r="L1194" s="34"/>
      <c r="M1194" s="202"/>
      <c r="N1194" s="203"/>
      <c r="O1194" s="59"/>
      <c r="P1194" s="59"/>
      <c r="Q1194" s="59"/>
      <c r="R1194" s="59"/>
      <c r="S1194" s="59"/>
      <c r="T1194" s="60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T1194" s="18" t="s">
        <v>638</v>
      </c>
      <c r="AU1194" s="18" t="s">
        <v>86</v>
      </c>
    </row>
    <row r="1195" spans="2:51" s="13" customFormat="1" ht="12">
      <c r="B1195" s="178"/>
      <c r="D1195" s="179" t="s">
        <v>245</v>
      </c>
      <c r="E1195" s="180" t="s">
        <v>1</v>
      </c>
      <c r="F1195" s="181" t="s">
        <v>1471</v>
      </c>
      <c r="H1195" s="180" t="s">
        <v>1</v>
      </c>
      <c r="I1195" s="182"/>
      <c r="L1195" s="178"/>
      <c r="M1195" s="183"/>
      <c r="N1195" s="184"/>
      <c r="O1195" s="184"/>
      <c r="P1195" s="184"/>
      <c r="Q1195" s="184"/>
      <c r="R1195" s="184"/>
      <c r="S1195" s="184"/>
      <c r="T1195" s="185"/>
      <c r="AT1195" s="180" t="s">
        <v>245</v>
      </c>
      <c r="AU1195" s="180" t="s">
        <v>86</v>
      </c>
      <c r="AV1195" s="13" t="s">
        <v>33</v>
      </c>
      <c r="AW1195" s="13" t="s">
        <v>31</v>
      </c>
      <c r="AX1195" s="13" t="s">
        <v>78</v>
      </c>
      <c r="AY1195" s="180" t="s">
        <v>157</v>
      </c>
    </row>
    <row r="1196" spans="2:51" s="13" customFormat="1" ht="12">
      <c r="B1196" s="178"/>
      <c r="D1196" s="179" t="s">
        <v>245</v>
      </c>
      <c r="E1196" s="180" t="s">
        <v>1</v>
      </c>
      <c r="F1196" s="181" t="s">
        <v>1472</v>
      </c>
      <c r="H1196" s="180" t="s">
        <v>1</v>
      </c>
      <c r="I1196" s="182"/>
      <c r="L1196" s="178"/>
      <c r="M1196" s="183"/>
      <c r="N1196" s="184"/>
      <c r="O1196" s="184"/>
      <c r="P1196" s="184"/>
      <c r="Q1196" s="184"/>
      <c r="R1196" s="184"/>
      <c r="S1196" s="184"/>
      <c r="T1196" s="185"/>
      <c r="AT1196" s="180" t="s">
        <v>245</v>
      </c>
      <c r="AU1196" s="180" t="s">
        <v>86</v>
      </c>
      <c r="AV1196" s="13" t="s">
        <v>33</v>
      </c>
      <c r="AW1196" s="13" t="s">
        <v>31</v>
      </c>
      <c r="AX1196" s="13" t="s">
        <v>78</v>
      </c>
      <c r="AY1196" s="180" t="s">
        <v>157</v>
      </c>
    </row>
    <row r="1197" spans="2:51" s="14" customFormat="1" ht="12">
      <c r="B1197" s="186"/>
      <c r="D1197" s="179" t="s">
        <v>245</v>
      </c>
      <c r="E1197" s="187" t="s">
        <v>1</v>
      </c>
      <c r="F1197" s="188" t="s">
        <v>557</v>
      </c>
      <c r="H1197" s="189">
        <v>632</v>
      </c>
      <c r="I1197" s="190"/>
      <c r="L1197" s="186"/>
      <c r="M1197" s="191"/>
      <c r="N1197" s="192"/>
      <c r="O1197" s="192"/>
      <c r="P1197" s="192"/>
      <c r="Q1197" s="192"/>
      <c r="R1197" s="192"/>
      <c r="S1197" s="192"/>
      <c r="T1197" s="193"/>
      <c r="AT1197" s="187" t="s">
        <v>245</v>
      </c>
      <c r="AU1197" s="187" t="s">
        <v>86</v>
      </c>
      <c r="AV1197" s="14" t="s">
        <v>86</v>
      </c>
      <c r="AW1197" s="14" t="s">
        <v>31</v>
      </c>
      <c r="AX1197" s="14" t="s">
        <v>33</v>
      </c>
      <c r="AY1197" s="187" t="s">
        <v>157</v>
      </c>
    </row>
    <row r="1198" spans="1:47" s="2" customFormat="1" ht="12">
      <c r="A1198" s="33"/>
      <c r="B1198" s="34"/>
      <c r="C1198" s="33"/>
      <c r="D1198" s="179" t="s">
        <v>782</v>
      </c>
      <c r="E1198" s="33"/>
      <c r="F1198" s="220" t="s">
        <v>1473</v>
      </c>
      <c r="G1198" s="33"/>
      <c r="H1198" s="33"/>
      <c r="I1198" s="33"/>
      <c r="J1198" s="33"/>
      <c r="K1198" s="33"/>
      <c r="L1198" s="34"/>
      <c r="M1198" s="202"/>
      <c r="N1198" s="203"/>
      <c r="O1198" s="59"/>
      <c r="P1198" s="59"/>
      <c r="Q1198" s="59"/>
      <c r="R1198" s="59"/>
      <c r="S1198" s="59"/>
      <c r="T1198" s="60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U1198" s="18" t="s">
        <v>86</v>
      </c>
    </row>
    <row r="1199" spans="1:47" s="2" customFormat="1" ht="12">
      <c r="A1199" s="33"/>
      <c r="B1199" s="34"/>
      <c r="C1199" s="33"/>
      <c r="D1199" s="179" t="s">
        <v>782</v>
      </c>
      <c r="E1199" s="33"/>
      <c r="F1199" s="221" t="s">
        <v>1474</v>
      </c>
      <c r="G1199" s="33"/>
      <c r="H1199" s="222">
        <v>0</v>
      </c>
      <c r="I1199" s="33"/>
      <c r="J1199" s="33"/>
      <c r="K1199" s="33"/>
      <c r="L1199" s="34"/>
      <c r="M1199" s="202"/>
      <c r="N1199" s="203"/>
      <c r="O1199" s="59"/>
      <c r="P1199" s="59"/>
      <c r="Q1199" s="59"/>
      <c r="R1199" s="59"/>
      <c r="S1199" s="59"/>
      <c r="T1199" s="60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U1199" s="18" t="s">
        <v>86</v>
      </c>
    </row>
    <row r="1200" spans="1:47" s="2" customFormat="1" ht="12">
      <c r="A1200" s="33"/>
      <c r="B1200" s="34"/>
      <c r="C1200" s="33"/>
      <c r="D1200" s="179" t="s">
        <v>782</v>
      </c>
      <c r="E1200" s="33"/>
      <c r="F1200" s="221" t="s">
        <v>1475</v>
      </c>
      <c r="G1200" s="33"/>
      <c r="H1200" s="222">
        <v>632</v>
      </c>
      <c r="I1200" s="33"/>
      <c r="J1200" s="33"/>
      <c r="K1200" s="33"/>
      <c r="L1200" s="34"/>
      <c r="M1200" s="202"/>
      <c r="N1200" s="203"/>
      <c r="O1200" s="59"/>
      <c r="P1200" s="59"/>
      <c r="Q1200" s="59"/>
      <c r="R1200" s="59"/>
      <c r="S1200" s="59"/>
      <c r="T1200" s="60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U1200" s="18" t="s">
        <v>86</v>
      </c>
    </row>
    <row r="1201" spans="1:47" s="2" customFormat="1" ht="12">
      <c r="A1201" s="33"/>
      <c r="B1201" s="34"/>
      <c r="C1201" s="33"/>
      <c r="D1201" s="179" t="s">
        <v>782</v>
      </c>
      <c r="E1201" s="33"/>
      <c r="F1201" s="221" t="s">
        <v>645</v>
      </c>
      <c r="G1201" s="33"/>
      <c r="H1201" s="222">
        <v>632</v>
      </c>
      <c r="I1201" s="33"/>
      <c r="J1201" s="33"/>
      <c r="K1201" s="33"/>
      <c r="L1201" s="34"/>
      <c r="M1201" s="202"/>
      <c r="N1201" s="203"/>
      <c r="O1201" s="59"/>
      <c r="P1201" s="59"/>
      <c r="Q1201" s="59"/>
      <c r="R1201" s="59"/>
      <c r="S1201" s="59"/>
      <c r="T1201" s="60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U1201" s="18" t="s">
        <v>86</v>
      </c>
    </row>
    <row r="1202" spans="1:65" s="2" customFormat="1" ht="16.5" customHeight="1">
      <c r="A1202" s="33"/>
      <c r="B1202" s="149"/>
      <c r="C1202" s="150" t="s">
        <v>1476</v>
      </c>
      <c r="D1202" s="150" t="s">
        <v>160</v>
      </c>
      <c r="E1202" s="151" t="s">
        <v>1477</v>
      </c>
      <c r="F1202" s="152" t="s">
        <v>1478</v>
      </c>
      <c r="G1202" s="153" t="s">
        <v>284</v>
      </c>
      <c r="H1202" s="154">
        <v>632</v>
      </c>
      <c r="I1202" s="155"/>
      <c r="J1202" s="156">
        <f>ROUND(I1202*H1202,2)</f>
        <v>0</v>
      </c>
      <c r="K1202" s="152" t="s">
        <v>636</v>
      </c>
      <c r="L1202" s="34"/>
      <c r="M1202" s="157" t="s">
        <v>1</v>
      </c>
      <c r="N1202" s="158" t="s">
        <v>43</v>
      </c>
      <c r="O1202" s="59"/>
      <c r="P1202" s="159">
        <f>O1202*H1202</f>
        <v>0</v>
      </c>
      <c r="Q1202" s="159">
        <v>0.1117</v>
      </c>
      <c r="R1202" s="159">
        <f>Q1202*H1202</f>
        <v>70.5944</v>
      </c>
      <c r="S1202" s="159">
        <v>0</v>
      </c>
      <c r="T1202" s="160">
        <f>S1202*H1202</f>
        <v>0</v>
      </c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R1202" s="161" t="s">
        <v>164</v>
      </c>
      <c r="AT1202" s="161" t="s">
        <v>160</v>
      </c>
      <c r="AU1202" s="161" t="s">
        <v>86</v>
      </c>
      <c r="AY1202" s="18" t="s">
        <v>157</v>
      </c>
      <c r="BE1202" s="162">
        <f>IF(N1202="základní",J1202,0)</f>
        <v>0</v>
      </c>
      <c r="BF1202" s="162">
        <f>IF(N1202="snížená",J1202,0)</f>
        <v>0</v>
      </c>
      <c r="BG1202" s="162">
        <f>IF(N1202="zákl. přenesená",J1202,0)</f>
        <v>0</v>
      </c>
      <c r="BH1202" s="162">
        <f>IF(N1202="sníž. přenesená",J1202,0)</f>
        <v>0</v>
      </c>
      <c r="BI1202" s="162">
        <f>IF(N1202="nulová",J1202,0)</f>
        <v>0</v>
      </c>
      <c r="BJ1202" s="18" t="s">
        <v>33</v>
      </c>
      <c r="BK1202" s="162">
        <f>ROUND(I1202*H1202,2)</f>
        <v>0</v>
      </c>
      <c r="BL1202" s="18" t="s">
        <v>164</v>
      </c>
      <c r="BM1202" s="161" t="s">
        <v>1479</v>
      </c>
    </row>
    <row r="1203" spans="1:47" s="2" customFormat="1" ht="12">
      <c r="A1203" s="33"/>
      <c r="B1203" s="34"/>
      <c r="C1203" s="33"/>
      <c r="D1203" s="199" t="s">
        <v>638</v>
      </c>
      <c r="E1203" s="33"/>
      <c r="F1203" s="200" t="s">
        <v>1480</v>
      </c>
      <c r="G1203" s="33"/>
      <c r="H1203" s="33"/>
      <c r="I1203" s="201"/>
      <c r="J1203" s="33"/>
      <c r="K1203" s="33"/>
      <c r="L1203" s="34"/>
      <c r="M1203" s="202"/>
      <c r="N1203" s="203"/>
      <c r="O1203" s="59"/>
      <c r="P1203" s="59"/>
      <c r="Q1203" s="59"/>
      <c r="R1203" s="59"/>
      <c r="S1203" s="59"/>
      <c r="T1203" s="60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T1203" s="18" t="s">
        <v>638</v>
      </c>
      <c r="AU1203" s="18" t="s">
        <v>86</v>
      </c>
    </row>
    <row r="1204" spans="2:51" s="13" customFormat="1" ht="12">
      <c r="B1204" s="178"/>
      <c r="D1204" s="179" t="s">
        <v>245</v>
      </c>
      <c r="E1204" s="180" t="s">
        <v>1</v>
      </c>
      <c r="F1204" s="181" t="s">
        <v>1471</v>
      </c>
      <c r="H1204" s="180" t="s">
        <v>1</v>
      </c>
      <c r="I1204" s="182"/>
      <c r="L1204" s="178"/>
      <c r="M1204" s="183"/>
      <c r="N1204" s="184"/>
      <c r="O1204" s="184"/>
      <c r="P1204" s="184"/>
      <c r="Q1204" s="184"/>
      <c r="R1204" s="184"/>
      <c r="S1204" s="184"/>
      <c r="T1204" s="185"/>
      <c r="AT1204" s="180" t="s">
        <v>245</v>
      </c>
      <c r="AU1204" s="180" t="s">
        <v>86</v>
      </c>
      <c r="AV1204" s="13" t="s">
        <v>33</v>
      </c>
      <c r="AW1204" s="13" t="s">
        <v>31</v>
      </c>
      <c r="AX1204" s="13" t="s">
        <v>78</v>
      </c>
      <c r="AY1204" s="180" t="s">
        <v>157</v>
      </c>
    </row>
    <row r="1205" spans="2:51" s="13" customFormat="1" ht="12">
      <c r="B1205" s="178"/>
      <c r="D1205" s="179" t="s">
        <v>245</v>
      </c>
      <c r="E1205" s="180" t="s">
        <v>1</v>
      </c>
      <c r="F1205" s="181" t="s">
        <v>1481</v>
      </c>
      <c r="H1205" s="180" t="s">
        <v>1</v>
      </c>
      <c r="I1205" s="182"/>
      <c r="L1205" s="178"/>
      <c r="M1205" s="183"/>
      <c r="N1205" s="184"/>
      <c r="O1205" s="184"/>
      <c r="P1205" s="184"/>
      <c r="Q1205" s="184"/>
      <c r="R1205" s="184"/>
      <c r="S1205" s="184"/>
      <c r="T1205" s="185"/>
      <c r="AT1205" s="180" t="s">
        <v>245</v>
      </c>
      <c r="AU1205" s="180" t="s">
        <v>86</v>
      </c>
      <c r="AV1205" s="13" t="s">
        <v>33</v>
      </c>
      <c r="AW1205" s="13" t="s">
        <v>31</v>
      </c>
      <c r="AX1205" s="13" t="s">
        <v>78</v>
      </c>
      <c r="AY1205" s="180" t="s">
        <v>157</v>
      </c>
    </row>
    <row r="1206" spans="2:51" s="14" customFormat="1" ht="12">
      <c r="B1206" s="186"/>
      <c r="D1206" s="179" t="s">
        <v>245</v>
      </c>
      <c r="E1206" s="187" t="s">
        <v>1</v>
      </c>
      <c r="F1206" s="188" t="s">
        <v>557</v>
      </c>
      <c r="H1206" s="189">
        <v>632</v>
      </c>
      <c r="I1206" s="190"/>
      <c r="L1206" s="186"/>
      <c r="M1206" s="191"/>
      <c r="N1206" s="192"/>
      <c r="O1206" s="192"/>
      <c r="P1206" s="192"/>
      <c r="Q1206" s="192"/>
      <c r="R1206" s="192"/>
      <c r="S1206" s="192"/>
      <c r="T1206" s="193"/>
      <c r="AT1206" s="187" t="s">
        <v>245</v>
      </c>
      <c r="AU1206" s="187" t="s">
        <v>86</v>
      </c>
      <c r="AV1206" s="14" t="s">
        <v>86</v>
      </c>
      <c r="AW1206" s="14" t="s">
        <v>31</v>
      </c>
      <c r="AX1206" s="14" t="s">
        <v>33</v>
      </c>
      <c r="AY1206" s="187" t="s">
        <v>157</v>
      </c>
    </row>
    <row r="1207" spans="1:47" s="2" customFormat="1" ht="12">
      <c r="A1207" s="33"/>
      <c r="B1207" s="34"/>
      <c r="C1207" s="33"/>
      <c r="D1207" s="179" t="s">
        <v>782</v>
      </c>
      <c r="E1207" s="33"/>
      <c r="F1207" s="220" t="s">
        <v>1473</v>
      </c>
      <c r="G1207" s="33"/>
      <c r="H1207" s="33"/>
      <c r="I1207" s="33"/>
      <c r="J1207" s="33"/>
      <c r="K1207" s="33"/>
      <c r="L1207" s="34"/>
      <c r="M1207" s="202"/>
      <c r="N1207" s="203"/>
      <c r="O1207" s="59"/>
      <c r="P1207" s="59"/>
      <c r="Q1207" s="59"/>
      <c r="R1207" s="59"/>
      <c r="S1207" s="59"/>
      <c r="T1207" s="60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U1207" s="18" t="s">
        <v>86</v>
      </c>
    </row>
    <row r="1208" spans="1:47" s="2" customFormat="1" ht="12">
      <c r="A1208" s="33"/>
      <c r="B1208" s="34"/>
      <c r="C1208" s="33"/>
      <c r="D1208" s="179" t="s">
        <v>782</v>
      </c>
      <c r="E1208" s="33"/>
      <c r="F1208" s="221" t="s">
        <v>1474</v>
      </c>
      <c r="G1208" s="33"/>
      <c r="H1208" s="222">
        <v>0</v>
      </c>
      <c r="I1208" s="33"/>
      <c r="J1208" s="33"/>
      <c r="K1208" s="33"/>
      <c r="L1208" s="34"/>
      <c r="M1208" s="202"/>
      <c r="N1208" s="203"/>
      <c r="O1208" s="59"/>
      <c r="P1208" s="59"/>
      <c r="Q1208" s="59"/>
      <c r="R1208" s="59"/>
      <c r="S1208" s="59"/>
      <c r="T1208" s="60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U1208" s="18" t="s">
        <v>86</v>
      </c>
    </row>
    <row r="1209" spans="1:47" s="2" customFormat="1" ht="12">
      <c r="A1209" s="33"/>
      <c r="B1209" s="34"/>
      <c r="C1209" s="33"/>
      <c r="D1209" s="179" t="s">
        <v>782</v>
      </c>
      <c r="E1209" s="33"/>
      <c r="F1209" s="221" t="s">
        <v>1475</v>
      </c>
      <c r="G1209" s="33"/>
      <c r="H1209" s="222">
        <v>632</v>
      </c>
      <c r="I1209" s="33"/>
      <c r="J1209" s="33"/>
      <c r="K1209" s="33"/>
      <c r="L1209" s="34"/>
      <c r="M1209" s="202"/>
      <c r="N1209" s="203"/>
      <c r="O1209" s="59"/>
      <c r="P1209" s="59"/>
      <c r="Q1209" s="59"/>
      <c r="R1209" s="59"/>
      <c r="S1209" s="59"/>
      <c r="T1209" s="60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U1209" s="18" t="s">
        <v>86</v>
      </c>
    </row>
    <row r="1210" spans="1:47" s="2" customFormat="1" ht="12">
      <c r="A1210" s="33"/>
      <c r="B1210" s="34"/>
      <c r="C1210" s="33"/>
      <c r="D1210" s="179" t="s">
        <v>782</v>
      </c>
      <c r="E1210" s="33"/>
      <c r="F1210" s="221" t="s">
        <v>645</v>
      </c>
      <c r="G1210" s="33"/>
      <c r="H1210" s="222">
        <v>632</v>
      </c>
      <c r="I1210" s="33"/>
      <c r="J1210" s="33"/>
      <c r="K1210" s="33"/>
      <c r="L1210" s="34"/>
      <c r="M1210" s="202"/>
      <c r="N1210" s="203"/>
      <c r="O1210" s="59"/>
      <c r="P1210" s="59"/>
      <c r="Q1210" s="59"/>
      <c r="R1210" s="59"/>
      <c r="S1210" s="59"/>
      <c r="T1210" s="60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U1210" s="18" t="s">
        <v>86</v>
      </c>
    </row>
    <row r="1211" spans="1:65" s="2" customFormat="1" ht="16.5" customHeight="1">
      <c r="A1211" s="33"/>
      <c r="B1211" s="149"/>
      <c r="C1211" s="150" t="s">
        <v>1482</v>
      </c>
      <c r="D1211" s="150" t="s">
        <v>160</v>
      </c>
      <c r="E1211" s="151" t="s">
        <v>1483</v>
      </c>
      <c r="F1211" s="152" t="s">
        <v>1484</v>
      </c>
      <c r="G1211" s="153" t="s">
        <v>284</v>
      </c>
      <c r="H1211" s="154">
        <v>632</v>
      </c>
      <c r="I1211" s="155"/>
      <c r="J1211" s="156">
        <f>ROUND(I1211*H1211,2)</f>
        <v>0</v>
      </c>
      <c r="K1211" s="152" t="s">
        <v>636</v>
      </c>
      <c r="L1211" s="34"/>
      <c r="M1211" s="157" t="s">
        <v>1</v>
      </c>
      <c r="N1211" s="158" t="s">
        <v>43</v>
      </c>
      <c r="O1211" s="59"/>
      <c r="P1211" s="159">
        <f>O1211*H1211</f>
        <v>0</v>
      </c>
      <c r="Q1211" s="159">
        <v>0.001</v>
      </c>
      <c r="R1211" s="159">
        <f>Q1211*H1211</f>
        <v>0.632</v>
      </c>
      <c r="S1211" s="159">
        <v>0</v>
      </c>
      <c r="T1211" s="160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61" t="s">
        <v>164</v>
      </c>
      <c r="AT1211" s="161" t="s">
        <v>160</v>
      </c>
      <c r="AU1211" s="161" t="s">
        <v>86</v>
      </c>
      <c r="AY1211" s="18" t="s">
        <v>157</v>
      </c>
      <c r="BE1211" s="162">
        <f>IF(N1211="základní",J1211,0)</f>
        <v>0</v>
      </c>
      <c r="BF1211" s="162">
        <f>IF(N1211="snížená",J1211,0)</f>
        <v>0</v>
      </c>
      <c r="BG1211" s="162">
        <f>IF(N1211="zákl. přenesená",J1211,0)</f>
        <v>0</v>
      </c>
      <c r="BH1211" s="162">
        <f>IF(N1211="sníž. přenesená",J1211,0)</f>
        <v>0</v>
      </c>
      <c r="BI1211" s="162">
        <f>IF(N1211="nulová",J1211,0)</f>
        <v>0</v>
      </c>
      <c r="BJ1211" s="18" t="s">
        <v>33</v>
      </c>
      <c r="BK1211" s="162">
        <f>ROUND(I1211*H1211,2)</f>
        <v>0</v>
      </c>
      <c r="BL1211" s="18" t="s">
        <v>164</v>
      </c>
      <c r="BM1211" s="161" t="s">
        <v>1485</v>
      </c>
    </row>
    <row r="1212" spans="1:47" s="2" customFormat="1" ht="12">
      <c r="A1212" s="33"/>
      <c r="B1212" s="34"/>
      <c r="C1212" s="33"/>
      <c r="D1212" s="199" t="s">
        <v>638</v>
      </c>
      <c r="E1212" s="33"/>
      <c r="F1212" s="200" t="s">
        <v>1486</v>
      </c>
      <c r="G1212" s="33"/>
      <c r="H1212" s="33"/>
      <c r="I1212" s="201"/>
      <c r="J1212" s="33"/>
      <c r="K1212" s="33"/>
      <c r="L1212" s="34"/>
      <c r="M1212" s="202"/>
      <c r="N1212" s="203"/>
      <c r="O1212" s="59"/>
      <c r="P1212" s="59"/>
      <c r="Q1212" s="59"/>
      <c r="R1212" s="59"/>
      <c r="S1212" s="59"/>
      <c r="T1212" s="60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T1212" s="18" t="s">
        <v>638</v>
      </c>
      <c r="AU1212" s="18" t="s">
        <v>86</v>
      </c>
    </row>
    <row r="1213" spans="1:65" s="2" customFormat="1" ht="21.75" customHeight="1">
      <c r="A1213" s="33"/>
      <c r="B1213" s="149"/>
      <c r="C1213" s="150" t="s">
        <v>1487</v>
      </c>
      <c r="D1213" s="150" t="s">
        <v>160</v>
      </c>
      <c r="E1213" s="151" t="s">
        <v>1488</v>
      </c>
      <c r="F1213" s="152" t="s">
        <v>1489</v>
      </c>
      <c r="G1213" s="153" t="s">
        <v>730</v>
      </c>
      <c r="H1213" s="154">
        <v>31.6</v>
      </c>
      <c r="I1213" s="155"/>
      <c r="J1213" s="156">
        <f>ROUND(I1213*H1213,2)</f>
        <v>0</v>
      </c>
      <c r="K1213" s="152" t="s">
        <v>636</v>
      </c>
      <c r="L1213" s="34"/>
      <c r="M1213" s="157" t="s">
        <v>1</v>
      </c>
      <c r="N1213" s="158" t="s">
        <v>43</v>
      </c>
      <c r="O1213" s="59"/>
      <c r="P1213" s="159">
        <f>O1213*H1213</f>
        <v>0</v>
      </c>
      <c r="Q1213" s="159">
        <v>0</v>
      </c>
      <c r="R1213" s="159">
        <f>Q1213*H1213</f>
        <v>0</v>
      </c>
      <c r="S1213" s="159">
        <v>0</v>
      </c>
      <c r="T1213" s="160">
        <f>S1213*H1213</f>
        <v>0</v>
      </c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R1213" s="161" t="s">
        <v>164</v>
      </c>
      <c r="AT1213" s="161" t="s">
        <v>160</v>
      </c>
      <c r="AU1213" s="161" t="s">
        <v>86</v>
      </c>
      <c r="AY1213" s="18" t="s">
        <v>157</v>
      </c>
      <c r="BE1213" s="162">
        <f>IF(N1213="základní",J1213,0)</f>
        <v>0</v>
      </c>
      <c r="BF1213" s="162">
        <f>IF(N1213="snížená",J1213,0)</f>
        <v>0</v>
      </c>
      <c r="BG1213" s="162">
        <f>IF(N1213="zákl. přenesená",J1213,0)</f>
        <v>0</v>
      </c>
      <c r="BH1213" s="162">
        <f>IF(N1213="sníž. přenesená",J1213,0)</f>
        <v>0</v>
      </c>
      <c r="BI1213" s="162">
        <f>IF(N1213="nulová",J1213,0)</f>
        <v>0</v>
      </c>
      <c r="BJ1213" s="18" t="s">
        <v>33</v>
      </c>
      <c r="BK1213" s="162">
        <f>ROUND(I1213*H1213,2)</f>
        <v>0</v>
      </c>
      <c r="BL1213" s="18" t="s">
        <v>164</v>
      </c>
      <c r="BM1213" s="161" t="s">
        <v>1490</v>
      </c>
    </row>
    <row r="1214" spans="1:47" s="2" customFormat="1" ht="12">
      <c r="A1214" s="33"/>
      <c r="B1214" s="34"/>
      <c r="C1214" s="33"/>
      <c r="D1214" s="199" t="s">
        <v>638</v>
      </c>
      <c r="E1214" s="33"/>
      <c r="F1214" s="200" t="s">
        <v>1491</v>
      </c>
      <c r="G1214" s="33"/>
      <c r="H1214" s="33"/>
      <c r="I1214" s="201"/>
      <c r="J1214" s="33"/>
      <c r="K1214" s="33"/>
      <c r="L1214" s="34"/>
      <c r="M1214" s="202"/>
      <c r="N1214" s="203"/>
      <c r="O1214" s="59"/>
      <c r="P1214" s="59"/>
      <c r="Q1214" s="59"/>
      <c r="R1214" s="59"/>
      <c r="S1214" s="59"/>
      <c r="T1214" s="60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T1214" s="18" t="s">
        <v>638</v>
      </c>
      <c r="AU1214" s="18" t="s">
        <v>86</v>
      </c>
    </row>
    <row r="1215" spans="2:51" s="14" customFormat="1" ht="12">
      <c r="B1215" s="186"/>
      <c r="D1215" s="179" t="s">
        <v>245</v>
      </c>
      <c r="E1215" s="187" t="s">
        <v>1</v>
      </c>
      <c r="F1215" s="188" t="s">
        <v>1492</v>
      </c>
      <c r="H1215" s="189">
        <v>31.6</v>
      </c>
      <c r="I1215" s="190"/>
      <c r="L1215" s="186"/>
      <c r="M1215" s="191"/>
      <c r="N1215" s="192"/>
      <c r="O1215" s="192"/>
      <c r="P1215" s="192"/>
      <c r="Q1215" s="192"/>
      <c r="R1215" s="192"/>
      <c r="S1215" s="192"/>
      <c r="T1215" s="193"/>
      <c r="AT1215" s="187" t="s">
        <v>245</v>
      </c>
      <c r="AU1215" s="187" t="s">
        <v>86</v>
      </c>
      <c r="AV1215" s="14" t="s">
        <v>86</v>
      </c>
      <c r="AW1215" s="14" t="s">
        <v>31</v>
      </c>
      <c r="AX1215" s="14" t="s">
        <v>33</v>
      </c>
      <c r="AY1215" s="187" t="s">
        <v>157</v>
      </c>
    </row>
    <row r="1216" spans="1:47" s="2" customFormat="1" ht="12">
      <c r="A1216" s="33"/>
      <c r="B1216" s="34"/>
      <c r="C1216" s="33"/>
      <c r="D1216" s="179" t="s">
        <v>782</v>
      </c>
      <c r="E1216" s="33"/>
      <c r="F1216" s="220" t="s">
        <v>1473</v>
      </c>
      <c r="G1216" s="33"/>
      <c r="H1216" s="33"/>
      <c r="I1216" s="33"/>
      <c r="J1216" s="33"/>
      <c r="K1216" s="33"/>
      <c r="L1216" s="34"/>
      <c r="M1216" s="202"/>
      <c r="N1216" s="203"/>
      <c r="O1216" s="59"/>
      <c r="P1216" s="59"/>
      <c r="Q1216" s="59"/>
      <c r="R1216" s="59"/>
      <c r="S1216" s="59"/>
      <c r="T1216" s="60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U1216" s="18" t="s">
        <v>86</v>
      </c>
    </row>
    <row r="1217" spans="1:47" s="2" customFormat="1" ht="12">
      <c r="A1217" s="33"/>
      <c r="B1217" s="34"/>
      <c r="C1217" s="33"/>
      <c r="D1217" s="179" t="s">
        <v>782</v>
      </c>
      <c r="E1217" s="33"/>
      <c r="F1217" s="221" t="s">
        <v>1474</v>
      </c>
      <c r="G1217" s="33"/>
      <c r="H1217" s="222">
        <v>0</v>
      </c>
      <c r="I1217" s="33"/>
      <c r="J1217" s="33"/>
      <c r="K1217" s="33"/>
      <c r="L1217" s="34"/>
      <c r="M1217" s="202"/>
      <c r="N1217" s="203"/>
      <c r="O1217" s="59"/>
      <c r="P1217" s="59"/>
      <c r="Q1217" s="59"/>
      <c r="R1217" s="59"/>
      <c r="S1217" s="59"/>
      <c r="T1217" s="60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U1217" s="18" t="s">
        <v>86</v>
      </c>
    </row>
    <row r="1218" spans="1:47" s="2" customFormat="1" ht="12">
      <c r="A1218" s="33"/>
      <c r="B1218" s="34"/>
      <c r="C1218" s="33"/>
      <c r="D1218" s="179" t="s">
        <v>782</v>
      </c>
      <c r="E1218" s="33"/>
      <c r="F1218" s="221" t="s">
        <v>1475</v>
      </c>
      <c r="G1218" s="33"/>
      <c r="H1218" s="222">
        <v>632</v>
      </c>
      <c r="I1218" s="33"/>
      <c r="J1218" s="33"/>
      <c r="K1218" s="33"/>
      <c r="L1218" s="34"/>
      <c r="M1218" s="202"/>
      <c r="N1218" s="203"/>
      <c r="O1218" s="59"/>
      <c r="P1218" s="59"/>
      <c r="Q1218" s="59"/>
      <c r="R1218" s="59"/>
      <c r="S1218" s="59"/>
      <c r="T1218" s="60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U1218" s="18" t="s">
        <v>86</v>
      </c>
    </row>
    <row r="1219" spans="1:47" s="2" customFormat="1" ht="12">
      <c r="A1219" s="33"/>
      <c r="B1219" s="34"/>
      <c r="C1219" s="33"/>
      <c r="D1219" s="179" t="s">
        <v>782</v>
      </c>
      <c r="E1219" s="33"/>
      <c r="F1219" s="221" t="s">
        <v>645</v>
      </c>
      <c r="G1219" s="33"/>
      <c r="H1219" s="222">
        <v>632</v>
      </c>
      <c r="I1219" s="33"/>
      <c r="J1219" s="33"/>
      <c r="K1219" s="33"/>
      <c r="L1219" s="34"/>
      <c r="M1219" s="202"/>
      <c r="N1219" s="203"/>
      <c r="O1219" s="59"/>
      <c r="P1219" s="59"/>
      <c r="Q1219" s="59"/>
      <c r="R1219" s="59"/>
      <c r="S1219" s="59"/>
      <c r="T1219" s="60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U1219" s="18" t="s">
        <v>86</v>
      </c>
    </row>
    <row r="1220" spans="1:65" s="2" customFormat="1" ht="16.5" customHeight="1">
      <c r="A1220" s="33"/>
      <c r="B1220" s="149"/>
      <c r="C1220" s="150" t="s">
        <v>1493</v>
      </c>
      <c r="D1220" s="150" t="s">
        <v>160</v>
      </c>
      <c r="E1220" s="151" t="s">
        <v>1494</v>
      </c>
      <c r="F1220" s="152" t="s">
        <v>1495</v>
      </c>
      <c r="G1220" s="153" t="s">
        <v>213</v>
      </c>
      <c r="H1220" s="154">
        <v>1.915</v>
      </c>
      <c r="I1220" s="155"/>
      <c r="J1220" s="156">
        <f>ROUND(I1220*H1220,2)</f>
        <v>0</v>
      </c>
      <c r="K1220" s="152" t="s">
        <v>636</v>
      </c>
      <c r="L1220" s="34"/>
      <c r="M1220" s="157" t="s">
        <v>1</v>
      </c>
      <c r="N1220" s="158" t="s">
        <v>43</v>
      </c>
      <c r="O1220" s="59"/>
      <c r="P1220" s="159">
        <f>O1220*H1220</f>
        <v>0</v>
      </c>
      <c r="Q1220" s="159">
        <v>1.04161</v>
      </c>
      <c r="R1220" s="159">
        <f>Q1220*H1220</f>
        <v>1.99468315</v>
      </c>
      <c r="S1220" s="159">
        <v>0</v>
      </c>
      <c r="T1220" s="160">
        <f>S1220*H1220</f>
        <v>0</v>
      </c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R1220" s="161" t="s">
        <v>164</v>
      </c>
      <c r="AT1220" s="161" t="s">
        <v>160</v>
      </c>
      <c r="AU1220" s="161" t="s">
        <v>86</v>
      </c>
      <c r="AY1220" s="18" t="s">
        <v>157</v>
      </c>
      <c r="BE1220" s="162">
        <f>IF(N1220="základní",J1220,0)</f>
        <v>0</v>
      </c>
      <c r="BF1220" s="162">
        <f>IF(N1220="snížená",J1220,0)</f>
        <v>0</v>
      </c>
      <c r="BG1220" s="162">
        <f>IF(N1220="zákl. přenesená",J1220,0)</f>
        <v>0</v>
      </c>
      <c r="BH1220" s="162">
        <f>IF(N1220="sníž. přenesená",J1220,0)</f>
        <v>0</v>
      </c>
      <c r="BI1220" s="162">
        <f>IF(N1220="nulová",J1220,0)</f>
        <v>0</v>
      </c>
      <c r="BJ1220" s="18" t="s">
        <v>33</v>
      </c>
      <c r="BK1220" s="162">
        <f>ROUND(I1220*H1220,2)</f>
        <v>0</v>
      </c>
      <c r="BL1220" s="18" t="s">
        <v>164</v>
      </c>
      <c r="BM1220" s="161" t="s">
        <v>1496</v>
      </c>
    </row>
    <row r="1221" spans="1:47" s="2" customFormat="1" ht="12">
      <c r="A1221" s="33"/>
      <c r="B1221" s="34"/>
      <c r="C1221" s="33"/>
      <c r="D1221" s="199" t="s">
        <v>638</v>
      </c>
      <c r="E1221" s="33"/>
      <c r="F1221" s="200" t="s">
        <v>1497</v>
      </c>
      <c r="G1221" s="33"/>
      <c r="H1221" s="33"/>
      <c r="I1221" s="201"/>
      <c r="J1221" s="33"/>
      <c r="K1221" s="33"/>
      <c r="L1221" s="34"/>
      <c r="M1221" s="202"/>
      <c r="N1221" s="203"/>
      <c r="O1221" s="59"/>
      <c r="P1221" s="59"/>
      <c r="Q1221" s="59"/>
      <c r="R1221" s="59"/>
      <c r="S1221" s="59"/>
      <c r="T1221" s="60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T1221" s="18" t="s">
        <v>638</v>
      </c>
      <c r="AU1221" s="18" t="s">
        <v>86</v>
      </c>
    </row>
    <row r="1222" spans="2:51" s="14" customFormat="1" ht="12">
      <c r="B1222" s="186"/>
      <c r="D1222" s="179" t="s">
        <v>245</v>
      </c>
      <c r="E1222" s="187" t="s">
        <v>1</v>
      </c>
      <c r="F1222" s="188" t="s">
        <v>1498</v>
      </c>
      <c r="H1222" s="189">
        <v>1.915</v>
      </c>
      <c r="I1222" s="190"/>
      <c r="L1222" s="186"/>
      <c r="M1222" s="191"/>
      <c r="N1222" s="192"/>
      <c r="O1222" s="192"/>
      <c r="P1222" s="192"/>
      <c r="Q1222" s="192"/>
      <c r="R1222" s="192"/>
      <c r="S1222" s="192"/>
      <c r="T1222" s="193"/>
      <c r="AT1222" s="187" t="s">
        <v>245</v>
      </c>
      <c r="AU1222" s="187" t="s">
        <v>86</v>
      </c>
      <c r="AV1222" s="14" t="s">
        <v>86</v>
      </c>
      <c r="AW1222" s="14" t="s">
        <v>31</v>
      </c>
      <c r="AX1222" s="14" t="s">
        <v>33</v>
      </c>
      <c r="AY1222" s="187" t="s">
        <v>157</v>
      </c>
    </row>
    <row r="1223" spans="1:47" s="2" customFormat="1" ht="12">
      <c r="A1223" s="33"/>
      <c r="B1223" s="34"/>
      <c r="C1223" s="33"/>
      <c r="D1223" s="179" t="s">
        <v>782</v>
      </c>
      <c r="E1223" s="33"/>
      <c r="F1223" s="220" t="s">
        <v>1473</v>
      </c>
      <c r="G1223" s="33"/>
      <c r="H1223" s="33"/>
      <c r="I1223" s="33"/>
      <c r="J1223" s="33"/>
      <c r="K1223" s="33"/>
      <c r="L1223" s="34"/>
      <c r="M1223" s="202"/>
      <c r="N1223" s="203"/>
      <c r="O1223" s="59"/>
      <c r="P1223" s="59"/>
      <c r="Q1223" s="59"/>
      <c r="R1223" s="59"/>
      <c r="S1223" s="59"/>
      <c r="T1223" s="60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U1223" s="18" t="s">
        <v>86</v>
      </c>
    </row>
    <row r="1224" spans="1:47" s="2" customFormat="1" ht="12">
      <c r="A1224" s="33"/>
      <c r="B1224" s="34"/>
      <c r="C1224" s="33"/>
      <c r="D1224" s="179" t="s">
        <v>782</v>
      </c>
      <c r="E1224" s="33"/>
      <c r="F1224" s="221" t="s">
        <v>1474</v>
      </c>
      <c r="G1224" s="33"/>
      <c r="H1224" s="222">
        <v>0</v>
      </c>
      <c r="I1224" s="33"/>
      <c r="J1224" s="33"/>
      <c r="K1224" s="33"/>
      <c r="L1224" s="34"/>
      <c r="M1224" s="202"/>
      <c r="N1224" s="203"/>
      <c r="O1224" s="59"/>
      <c r="P1224" s="59"/>
      <c r="Q1224" s="59"/>
      <c r="R1224" s="59"/>
      <c r="S1224" s="59"/>
      <c r="T1224" s="60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U1224" s="18" t="s">
        <v>86</v>
      </c>
    </row>
    <row r="1225" spans="1:47" s="2" customFormat="1" ht="12">
      <c r="A1225" s="33"/>
      <c r="B1225" s="34"/>
      <c r="C1225" s="33"/>
      <c r="D1225" s="179" t="s">
        <v>782</v>
      </c>
      <c r="E1225" s="33"/>
      <c r="F1225" s="221" t="s">
        <v>1475</v>
      </c>
      <c r="G1225" s="33"/>
      <c r="H1225" s="222">
        <v>632</v>
      </c>
      <c r="I1225" s="33"/>
      <c r="J1225" s="33"/>
      <c r="K1225" s="33"/>
      <c r="L1225" s="34"/>
      <c r="M1225" s="202"/>
      <c r="N1225" s="203"/>
      <c r="O1225" s="59"/>
      <c r="P1225" s="59"/>
      <c r="Q1225" s="59"/>
      <c r="R1225" s="59"/>
      <c r="S1225" s="59"/>
      <c r="T1225" s="60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U1225" s="18" t="s">
        <v>86</v>
      </c>
    </row>
    <row r="1226" spans="1:47" s="2" customFormat="1" ht="12">
      <c r="A1226" s="33"/>
      <c r="B1226" s="34"/>
      <c r="C1226" s="33"/>
      <c r="D1226" s="179" t="s">
        <v>782</v>
      </c>
      <c r="E1226" s="33"/>
      <c r="F1226" s="221" t="s">
        <v>645</v>
      </c>
      <c r="G1226" s="33"/>
      <c r="H1226" s="222">
        <v>632</v>
      </c>
      <c r="I1226" s="33"/>
      <c r="J1226" s="33"/>
      <c r="K1226" s="33"/>
      <c r="L1226" s="34"/>
      <c r="M1226" s="202"/>
      <c r="N1226" s="203"/>
      <c r="O1226" s="59"/>
      <c r="P1226" s="59"/>
      <c r="Q1226" s="59"/>
      <c r="R1226" s="59"/>
      <c r="S1226" s="59"/>
      <c r="T1226" s="60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U1226" s="18" t="s">
        <v>86</v>
      </c>
    </row>
    <row r="1227" spans="1:65" s="2" customFormat="1" ht="16.5" customHeight="1">
      <c r="A1227" s="33"/>
      <c r="B1227" s="149"/>
      <c r="C1227" s="150" t="s">
        <v>1499</v>
      </c>
      <c r="D1227" s="150" t="s">
        <v>160</v>
      </c>
      <c r="E1227" s="151" t="s">
        <v>1374</v>
      </c>
      <c r="F1227" s="152" t="s">
        <v>1375</v>
      </c>
      <c r="G1227" s="153" t="s">
        <v>284</v>
      </c>
      <c r="H1227" s="154">
        <v>119.78</v>
      </c>
      <c r="I1227" s="155"/>
      <c r="J1227" s="156">
        <f>ROUND(I1227*H1227,2)</f>
        <v>0</v>
      </c>
      <c r="K1227" s="152" t="s">
        <v>636</v>
      </c>
      <c r="L1227" s="34"/>
      <c r="M1227" s="157" t="s">
        <v>1</v>
      </c>
      <c r="N1227" s="158" t="s">
        <v>43</v>
      </c>
      <c r="O1227" s="59"/>
      <c r="P1227" s="159">
        <f>O1227*H1227</f>
        <v>0</v>
      </c>
      <c r="Q1227" s="159">
        <v>0.00735</v>
      </c>
      <c r="R1227" s="159">
        <f>Q1227*H1227</f>
        <v>0.880383</v>
      </c>
      <c r="S1227" s="159">
        <v>0</v>
      </c>
      <c r="T1227" s="160">
        <f>S1227*H1227</f>
        <v>0</v>
      </c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R1227" s="161" t="s">
        <v>164</v>
      </c>
      <c r="AT1227" s="161" t="s">
        <v>160</v>
      </c>
      <c r="AU1227" s="161" t="s">
        <v>86</v>
      </c>
      <c r="AY1227" s="18" t="s">
        <v>157</v>
      </c>
      <c r="BE1227" s="162">
        <f>IF(N1227="základní",J1227,0)</f>
        <v>0</v>
      </c>
      <c r="BF1227" s="162">
        <f>IF(N1227="snížená",J1227,0)</f>
        <v>0</v>
      </c>
      <c r="BG1227" s="162">
        <f>IF(N1227="zákl. přenesená",J1227,0)</f>
        <v>0</v>
      </c>
      <c r="BH1227" s="162">
        <f>IF(N1227="sníž. přenesená",J1227,0)</f>
        <v>0</v>
      </c>
      <c r="BI1227" s="162">
        <f>IF(N1227="nulová",J1227,0)</f>
        <v>0</v>
      </c>
      <c r="BJ1227" s="18" t="s">
        <v>33</v>
      </c>
      <c r="BK1227" s="162">
        <f>ROUND(I1227*H1227,2)</f>
        <v>0</v>
      </c>
      <c r="BL1227" s="18" t="s">
        <v>164</v>
      </c>
      <c r="BM1227" s="161" t="s">
        <v>1500</v>
      </c>
    </row>
    <row r="1228" spans="1:47" s="2" customFormat="1" ht="12">
      <c r="A1228" s="33"/>
      <c r="B1228" s="34"/>
      <c r="C1228" s="33"/>
      <c r="D1228" s="199" t="s">
        <v>638</v>
      </c>
      <c r="E1228" s="33"/>
      <c r="F1228" s="200" t="s">
        <v>1377</v>
      </c>
      <c r="G1228" s="33"/>
      <c r="H1228" s="33"/>
      <c r="I1228" s="201"/>
      <c r="J1228" s="33"/>
      <c r="K1228" s="33"/>
      <c r="L1228" s="34"/>
      <c r="M1228" s="202"/>
      <c r="N1228" s="203"/>
      <c r="O1228" s="59"/>
      <c r="P1228" s="59"/>
      <c r="Q1228" s="59"/>
      <c r="R1228" s="59"/>
      <c r="S1228" s="59"/>
      <c r="T1228" s="60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T1228" s="18" t="s">
        <v>638</v>
      </c>
      <c r="AU1228" s="18" t="s">
        <v>86</v>
      </c>
    </row>
    <row r="1229" spans="2:51" s="13" customFormat="1" ht="12">
      <c r="B1229" s="178"/>
      <c r="D1229" s="179" t="s">
        <v>245</v>
      </c>
      <c r="E1229" s="180" t="s">
        <v>1</v>
      </c>
      <c r="F1229" s="181" t="s">
        <v>1471</v>
      </c>
      <c r="H1229" s="180" t="s">
        <v>1</v>
      </c>
      <c r="I1229" s="182"/>
      <c r="L1229" s="178"/>
      <c r="M1229" s="183"/>
      <c r="N1229" s="184"/>
      <c r="O1229" s="184"/>
      <c r="P1229" s="184"/>
      <c r="Q1229" s="184"/>
      <c r="R1229" s="184"/>
      <c r="S1229" s="184"/>
      <c r="T1229" s="185"/>
      <c r="AT1229" s="180" t="s">
        <v>245</v>
      </c>
      <c r="AU1229" s="180" t="s">
        <v>86</v>
      </c>
      <c r="AV1229" s="13" t="s">
        <v>33</v>
      </c>
      <c r="AW1229" s="13" t="s">
        <v>31</v>
      </c>
      <c r="AX1229" s="13" t="s">
        <v>78</v>
      </c>
      <c r="AY1229" s="180" t="s">
        <v>157</v>
      </c>
    </row>
    <row r="1230" spans="2:51" s="13" customFormat="1" ht="12">
      <c r="B1230" s="178"/>
      <c r="D1230" s="179" t="s">
        <v>245</v>
      </c>
      <c r="E1230" s="180" t="s">
        <v>1</v>
      </c>
      <c r="F1230" s="181" t="s">
        <v>1501</v>
      </c>
      <c r="H1230" s="180" t="s">
        <v>1</v>
      </c>
      <c r="I1230" s="182"/>
      <c r="L1230" s="178"/>
      <c r="M1230" s="183"/>
      <c r="N1230" s="184"/>
      <c r="O1230" s="184"/>
      <c r="P1230" s="184"/>
      <c r="Q1230" s="184"/>
      <c r="R1230" s="184"/>
      <c r="S1230" s="184"/>
      <c r="T1230" s="185"/>
      <c r="AT1230" s="180" t="s">
        <v>245</v>
      </c>
      <c r="AU1230" s="180" t="s">
        <v>86</v>
      </c>
      <c r="AV1230" s="13" t="s">
        <v>33</v>
      </c>
      <c r="AW1230" s="13" t="s">
        <v>31</v>
      </c>
      <c r="AX1230" s="13" t="s">
        <v>78</v>
      </c>
      <c r="AY1230" s="180" t="s">
        <v>157</v>
      </c>
    </row>
    <row r="1231" spans="2:51" s="14" customFormat="1" ht="12">
      <c r="B1231" s="186"/>
      <c r="D1231" s="179" t="s">
        <v>245</v>
      </c>
      <c r="E1231" s="187" t="s">
        <v>1</v>
      </c>
      <c r="F1231" s="188" t="s">
        <v>554</v>
      </c>
      <c r="H1231" s="189">
        <v>119.78</v>
      </c>
      <c r="I1231" s="190"/>
      <c r="L1231" s="186"/>
      <c r="M1231" s="191"/>
      <c r="N1231" s="192"/>
      <c r="O1231" s="192"/>
      <c r="P1231" s="192"/>
      <c r="Q1231" s="192"/>
      <c r="R1231" s="192"/>
      <c r="S1231" s="192"/>
      <c r="T1231" s="193"/>
      <c r="AT1231" s="187" t="s">
        <v>245</v>
      </c>
      <c r="AU1231" s="187" t="s">
        <v>86</v>
      </c>
      <c r="AV1231" s="14" t="s">
        <v>86</v>
      </c>
      <c r="AW1231" s="14" t="s">
        <v>31</v>
      </c>
      <c r="AX1231" s="14" t="s">
        <v>33</v>
      </c>
      <c r="AY1231" s="187" t="s">
        <v>157</v>
      </c>
    </row>
    <row r="1232" spans="1:47" s="2" customFormat="1" ht="12">
      <c r="A1232" s="33"/>
      <c r="B1232" s="34"/>
      <c r="C1232" s="33"/>
      <c r="D1232" s="179" t="s">
        <v>782</v>
      </c>
      <c r="E1232" s="33"/>
      <c r="F1232" s="220" t="s">
        <v>1502</v>
      </c>
      <c r="G1232" s="33"/>
      <c r="H1232" s="33"/>
      <c r="I1232" s="33"/>
      <c r="J1232" s="33"/>
      <c r="K1232" s="33"/>
      <c r="L1232" s="34"/>
      <c r="M1232" s="202"/>
      <c r="N1232" s="203"/>
      <c r="O1232" s="59"/>
      <c r="P1232" s="59"/>
      <c r="Q1232" s="59"/>
      <c r="R1232" s="59"/>
      <c r="S1232" s="59"/>
      <c r="T1232" s="60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U1232" s="18" t="s">
        <v>86</v>
      </c>
    </row>
    <row r="1233" spans="1:47" s="2" customFormat="1" ht="12">
      <c r="A1233" s="33"/>
      <c r="B1233" s="34"/>
      <c r="C1233" s="33"/>
      <c r="D1233" s="179" t="s">
        <v>782</v>
      </c>
      <c r="E1233" s="33"/>
      <c r="F1233" s="221" t="s">
        <v>1501</v>
      </c>
      <c r="G1233" s="33"/>
      <c r="H1233" s="222">
        <v>0</v>
      </c>
      <c r="I1233" s="33"/>
      <c r="J1233" s="33"/>
      <c r="K1233" s="33"/>
      <c r="L1233" s="34"/>
      <c r="M1233" s="202"/>
      <c r="N1233" s="203"/>
      <c r="O1233" s="59"/>
      <c r="P1233" s="59"/>
      <c r="Q1233" s="59"/>
      <c r="R1233" s="59"/>
      <c r="S1233" s="59"/>
      <c r="T1233" s="60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U1233" s="18" t="s">
        <v>86</v>
      </c>
    </row>
    <row r="1234" spans="1:47" s="2" customFormat="1" ht="12">
      <c r="A1234" s="33"/>
      <c r="B1234" s="34"/>
      <c r="C1234" s="33"/>
      <c r="D1234" s="179" t="s">
        <v>782</v>
      </c>
      <c r="E1234" s="33"/>
      <c r="F1234" s="221" t="s">
        <v>1503</v>
      </c>
      <c r="G1234" s="33"/>
      <c r="H1234" s="222">
        <v>119.78</v>
      </c>
      <c r="I1234" s="33"/>
      <c r="J1234" s="33"/>
      <c r="K1234" s="33"/>
      <c r="L1234" s="34"/>
      <c r="M1234" s="202"/>
      <c r="N1234" s="203"/>
      <c r="O1234" s="59"/>
      <c r="P1234" s="59"/>
      <c r="Q1234" s="59"/>
      <c r="R1234" s="59"/>
      <c r="S1234" s="59"/>
      <c r="T1234" s="60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U1234" s="18" t="s">
        <v>86</v>
      </c>
    </row>
    <row r="1235" spans="1:47" s="2" customFormat="1" ht="12">
      <c r="A1235" s="33"/>
      <c r="B1235" s="34"/>
      <c r="C1235" s="33"/>
      <c r="D1235" s="179" t="s">
        <v>782</v>
      </c>
      <c r="E1235" s="33"/>
      <c r="F1235" s="221" t="s">
        <v>645</v>
      </c>
      <c r="G1235" s="33"/>
      <c r="H1235" s="222">
        <v>119.78</v>
      </c>
      <c r="I1235" s="33"/>
      <c r="J1235" s="33"/>
      <c r="K1235" s="33"/>
      <c r="L1235" s="34"/>
      <c r="M1235" s="202"/>
      <c r="N1235" s="203"/>
      <c r="O1235" s="59"/>
      <c r="P1235" s="59"/>
      <c r="Q1235" s="59"/>
      <c r="R1235" s="59"/>
      <c r="S1235" s="59"/>
      <c r="T1235" s="60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U1235" s="18" t="s">
        <v>86</v>
      </c>
    </row>
    <row r="1236" spans="1:65" s="2" customFormat="1" ht="16.5" customHeight="1">
      <c r="A1236" s="33"/>
      <c r="B1236" s="149"/>
      <c r="C1236" s="150" t="s">
        <v>1504</v>
      </c>
      <c r="D1236" s="150" t="s">
        <v>160</v>
      </c>
      <c r="E1236" s="151" t="s">
        <v>1505</v>
      </c>
      <c r="F1236" s="152" t="s">
        <v>1506</v>
      </c>
      <c r="G1236" s="153" t="s">
        <v>284</v>
      </c>
      <c r="H1236" s="154">
        <v>119.78</v>
      </c>
      <c r="I1236" s="155"/>
      <c r="J1236" s="156">
        <f>ROUND(I1236*H1236,2)</f>
        <v>0</v>
      </c>
      <c r="K1236" s="152" t="s">
        <v>636</v>
      </c>
      <c r="L1236" s="34"/>
      <c r="M1236" s="157" t="s">
        <v>1</v>
      </c>
      <c r="N1236" s="158" t="s">
        <v>43</v>
      </c>
      <c r="O1236" s="59"/>
      <c r="P1236" s="159">
        <f>O1236*H1236</f>
        <v>0</v>
      </c>
      <c r="Q1236" s="159">
        <v>0.02363</v>
      </c>
      <c r="R1236" s="159">
        <f>Q1236*H1236</f>
        <v>2.8304014000000004</v>
      </c>
      <c r="S1236" s="159">
        <v>0</v>
      </c>
      <c r="T1236" s="160">
        <f>S1236*H1236</f>
        <v>0</v>
      </c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R1236" s="161" t="s">
        <v>164</v>
      </c>
      <c r="AT1236" s="161" t="s">
        <v>160</v>
      </c>
      <c r="AU1236" s="161" t="s">
        <v>86</v>
      </c>
      <c r="AY1236" s="18" t="s">
        <v>157</v>
      </c>
      <c r="BE1236" s="162">
        <f>IF(N1236="základní",J1236,0)</f>
        <v>0</v>
      </c>
      <c r="BF1236" s="162">
        <f>IF(N1236="snížená",J1236,0)</f>
        <v>0</v>
      </c>
      <c r="BG1236" s="162">
        <f>IF(N1236="zákl. přenesená",J1236,0)</f>
        <v>0</v>
      </c>
      <c r="BH1236" s="162">
        <f>IF(N1236="sníž. přenesená",J1236,0)</f>
        <v>0</v>
      </c>
      <c r="BI1236" s="162">
        <f>IF(N1236="nulová",J1236,0)</f>
        <v>0</v>
      </c>
      <c r="BJ1236" s="18" t="s">
        <v>33</v>
      </c>
      <c r="BK1236" s="162">
        <f>ROUND(I1236*H1236,2)</f>
        <v>0</v>
      </c>
      <c r="BL1236" s="18" t="s">
        <v>164</v>
      </c>
      <c r="BM1236" s="161" t="s">
        <v>1507</v>
      </c>
    </row>
    <row r="1237" spans="1:47" s="2" customFormat="1" ht="12">
      <c r="A1237" s="33"/>
      <c r="B1237" s="34"/>
      <c r="C1237" s="33"/>
      <c r="D1237" s="199" t="s">
        <v>638</v>
      </c>
      <c r="E1237" s="33"/>
      <c r="F1237" s="200" t="s">
        <v>1508</v>
      </c>
      <c r="G1237" s="33"/>
      <c r="H1237" s="33"/>
      <c r="I1237" s="201"/>
      <c r="J1237" s="33"/>
      <c r="K1237" s="33"/>
      <c r="L1237" s="34"/>
      <c r="M1237" s="202"/>
      <c r="N1237" s="203"/>
      <c r="O1237" s="59"/>
      <c r="P1237" s="59"/>
      <c r="Q1237" s="59"/>
      <c r="R1237" s="59"/>
      <c r="S1237" s="59"/>
      <c r="T1237" s="60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T1237" s="18" t="s">
        <v>638</v>
      </c>
      <c r="AU1237" s="18" t="s">
        <v>86</v>
      </c>
    </row>
    <row r="1238" spans="2:51" s="13" customFormat="1" ht="12">
      <c r="B1238" s="178"/>
      <c r="D1238" s="179" t="s">
        <v>245</v>
      </c>
      <c r="E1238" s="180" t="s">
        <v>1</v>
      </c>
      <c r="F1238" s="181" t="s">
        <v>1471</v>
      </c>
      <c r="H1238" s="180" t="s">
        <v>1</v>
      </c>
      <c r="I1238" s="182"/>
      <c r="L1238" s="178"/>
      <c r="M1238" s="183"/>
      <c r="N1238" s="184"/>
      <c r="O1238" s="184"/>
      <c r="P1238" s="184"/>
      <c r="Q1238" s="184"/>
      <c r="R1238" s="184"/>
      <c r="S1238" s="184"/>
      <c r="T1238" s="185"/>
      <c r="AT1238" s="180" t="s">
        <v>245</v>
      </c>
      <c r="AU1238" s="180" t="s">
        <v>86</v>
      </c>
      <c r="AV1238" s="13" t="s">
        <v>33</v>
      </c>
      <c r="AW1238" s="13" t="s">
        <v>31</v>
      </c>
      <c r="AX1238" s="13" t="s">
        <v>78</v>
      </c>
      <c r="AY1238" s="180" t="s">
        <v>157</v>
      </c>
    </row>
    <row r="1239" spans="2:51" s="13" customFormat="1" ht="12">
      <c r="B1239" s="178"/>
      <c r="D1239" s="179" t="s">
        <v>245</v>
      </c>
      <c r="E1239" s="180" t="s">
        <v>1</v>
      </c>
      <c r="F1239" s="181" t="s">
        <v>1501</v>
      </c>
      <c r="H1239" s="180" t="s">
        <v>1</v>
      </c>
      <c r="I1239" s="182"/>
      <c r="L1239" s="178"/>
      <c r="M1239" s="183"/>
      <c r="N1239" s="184"/>
      <c r="O1239" s="184"/>
      <c r="P1239" s="184"/>
      <c r="Q1239" s="184"/>
      <c r="R1239" s="184"/>
      <c r="S1239" s="184"/>
      <c r="T1239" s="185"/>
      <c r="AT1239" s="180" t="s">
        <v>245</v>
      </c>
      <c r="AU1239" s="180" t="s">
        <v>86</v>
      </c>
      <c r="AV1239" s="13" t="s">
        <v>33</v>
      </c>
      <c r="AW1239" s="13" t="s">
        <v>31</v>
      </c>
      <c r="AX1239" s="13" t="s">
        <v>78</v>
      </c>
      <c r="AY1239" s="180" t="s">
        <v>157</v>
      </c>
    </row>
    <row r="1240" spans="2:51" s="14" customFormat="1" ht="12">
      <c r="B1240" s="186"/>
      <c r="D1240" s="179" t="s">
        <v>245</v>
      </c>
      <c r="E1240" s="187" t="s">
        <v>1</v>
      </c>
      <c r="F1240" s="188" t="s">
        <v>554</v>
      </c>
      <c r="H1240" s="189">
        <v>119.78</v>
      </c>
      <c r="I1240" s="190"/>
      <c r="L1240" s="186"/>
      <c r="M1240" s="191"/>
      <c r="N1240" s="192"/>
      <c r="O1240" s="192"/>
      <c r="P1240" s="192"/>
      <c r="Q1240" s="192"/>
      <c r="R1240" s="192"/>
      <c r="S1240" s="192"/>
      <c r="T1240" s="193"/>
      <c r="AT1240" s="187" t="s">
        <v>245</v>
      </c>
      <c r="AU1240" s="187" t="s">
        <v>86</v>
      </c>
      <c r="AV1240" s="14" t="s">
        <v>86</v>
      </c>
      <c r="AW1240" s="14" t="s">
        <v>31</v>
      </c>
      <c r="AX1240" s="14" t="s">
        <v>33</v>
      </c>
      <c r="AY1240" s="187" t="s">
        <v>157</v>
      </c>
    </row>
    <row r="1241" spans="1:47" s="2" customFormat="1" ht="12">
      <c r="A1241" s="33"/>
      <c r="B1241" s="34"/>
      <c r="C1241" s="33"/>
      <c r="D1241" s="179" t="s">
        <v>782</v>
      </c>
      <c r="E1241" s="33"/>
      <c r="F1241" s="220" t="s">
        <v>1502</v>
      </c>
      <c r="G1241" s="33"/>
      <c r="H1241" s="33"/>
      <c r="I1241" s="33"/>
      <c r="J1241" s="33"/>
      <c r="K1241" s="33"/>
      <c r="L1241" s="34"/>
      <c r="M1241" s="202"/>
      <c r="N1241" s="203"/>
      <c r="O1241" s="59"/>
      <c r="P1241" s="59"/>
      <c r="Q1241" s="59"/>
      <c r="R1241" s="59"/>
      <c r="S1241" s="59"/>
      <c r="T1241" s="60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U1241" s="18" t="s">
        <v>86</v>
      </c>
    </row>
    <row r="1242" spans="1:47" s="2" customFormat="1" ht="12">
      <c r="A1242" s="33"/>
      <c r="B1242" s="34"/>
      <c r="C1242" s="33"/>
      <c r="D1242" s="179" t="s">
        <v>782</v>
      </c>
      <c r="E1242" s="33"/>
      <c r="F1242" s="221" t="s">
        <v>1501</v>
      </c>
      <c r="G1242" s="33"/>
      <c r="H1242" s="222">
        <v>0</v>
      </c>
      <c r="I1242" s="33"/>
      <c r="J1242" s="33"/>
      <c r="K1242" s="33"/>
      <c r="L1242" s="34"/>
      <c r="M1242" s="202"/>
      <c r="N1242" s="203"/>
      <c r="O1242" s="59"/>
      <c r="P1242" s="59"/>
      <c r="Q1242" s="59"/>
      <c r="R1242" s="59"/>
      <c r="S1242" s="59"/>
      <c r="T1242" s="60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U1242" s="18" t="s">
        <v>86</v>
      </c>
    </row>
    <row r="1243" spans="1:47" s="2" customFormat="1" ht="12">
      <c r="A1243" s="33"/>
      <c r="B1243" s="34"/>
      <c r="C1243" s="33"/>
      <c r="D1243" s="179" t="s">
        <v>782</v>
      </c>
      <c r="E1243" s="33"/>
      <c r="F1243" s="221" t="s">
        <v>1503</v>
      </c>
      <c r="G1243" s="33"/>
      <c r="H1243" s="222">
        <v>119.78</v>
      </c>
      <c r="I1243" s="33"/>
      <c r="J1243" s="33"/>
      <c r="K1243" s="33"/>
      <c r="L1243" s="34"/>
      <c r="M1243" s="202"/>
      <c r="N1243" s="203"/>
      <c r="O1243" s="59"/>
      <c r="P1243" s="59"/>
      <c r="Q1243" s="59"/>
      <c r="R1243" s="59"/>
      <c r="S1243" s="59"/>
      <c r="T1243" s="60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U1243" s="18" t="s">
        <v>86</v>
      </c>
    </row>
    <row r="1244" spans="1:47" s="2" customFormat="1" ht="12">
      <c r="A1244" s="33"/>
      <c r="B1244" s="34"/>
      <c r="C1244" s="33"/>
      <c r="D1244" s="179" t="s">
        <v>782</v>
      </c>
      <c r="E1244" s="33"/>
      <c r="F1244" s="221" t="s">
        <v>645</v>
      </c>
      <c r="G1244" s="33"/>
      <c r="H1244" s="222">
        <v>119.78</v>
      </c>
      <c r="I1244" s="33"/>
      <c r="J1244" s="33"/>
      <c r="K1244" s="33"/>
      <c r="L1244" s="34"/>
      <c r="M1244" s="202"/>
      <c r="N1244" s="203"/>
      <c r="O1244" s="59"/>
      <c r="P1244" s="59"/>
      <c r="Q1244" s="59"/>
      <c r="R1244" s="59"/>
      <c r="S1244" s="59"/>
      <c r="T1244" s="60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U1244" s="18" t="s">
        <v>86</v>
      </c>
    </row>
    <row r="1245" spans="2:63" s="12" customFormat="1" ht="22.9" customHeight="1">
      <c r="B1245" s="136"/>
      <c r="D1245" s="137" t="s">
        <v>77</v>
      </c>
      <c r="E1245" s="147" t="s">
        <v>158</v>
      </c>
      <c r="F1245" s="147" t="s">
        <v>1509</v>
      </c>
      <c r="I1245" s="139"/>
      <c r="J1245" s="148">
        <f>BK1245</f>
        <v>0</v>
      </c>
      <c r="L1245" s="136"/>
      <c r="M1245" s="141"/>
      <c r="N1245" s="142"/>
      <c r="O1245" s="142"/>
      <c r="P1245" s="143">
        <f>SUM(P1246:P1315)</f>
        <v>0</v>
      </c>
      <c r="Q1245" s="142"/>
      <c r="R1245" s="143">
        <f>SUM(R1246:R1315)</f>
        <v>9.967110899999998</v>
      </c>
      <c r="S1245" s="142"/>
      <c r="T1245" s="144">
        <f>SUM(T1246:T1315)</f>
        <v>5.559</v>
      </c>
      <c r="AR1245" s="137" t="s">
        <v>33</v>
      </c>
      <c r="AT1245" s="145" t="s">
        <v>77</v>
      </c>
      <c r="AU1245" s="145" t="s">
        <v>33</v>
      </c>
      <c r="AY1245" s="137" t="s">
        <v>157</v>
      </c>
      <c r="BK1245" s="146">
        <f>SUM(BK1246:BK1315)</f>
        <v>0</v>
      </c>
    </row>
    <row r="1246" spans="1:65" s="2" customFormat="1" ht="21.75" customHeight="1">
      <c r="A1246" s="33"/>
      <c r="B1246" s="149"/>
      <c r="C1246" s="150" t="s">
        <v>1510</v>
      </c>
      <c r="D1246" s="150" t="s">
        <v>160</v>
      </c>
      <c r="E1246" s="151" t="s">
        <v>1511</v>
      </c>
      <c r="F1246" s="152" t="s">
        <v>1512</v>
      </c>
      <c r="G1246" s="153" t="s">
        <v>163</v>
      </c>
      <c r="H1246" s="154">
        <v>9</v>
      </c>
      <c r="I1246" s="155"/>
      <c r="J1246" s="156">
        <f>ROUND(I1246*H1246,2)</f>
        <v>0</v>
      </c>
      <c r="K1246" s="152" t="s">
        <v>636</v>
      </c>
      <c r="L1246" s="34"/>
      <c r="M1246" s="157" t="s">
        <v>1</v>
      </c>
      <c r="N1246" s="158" t="s">
        <v>43</v>
      </c>
      <c r="O1246" s="59"/>
      <c r="P1246" s="159">
        <f>O1246*H1246</f>
        <v>0</v>
      </c>
      <c r="Q1246" s="159">
        <v>3E-05</v>
      </c>
      <c r="R1246" s="159">
        <f>Q1246*H1246</f>
        <v>0.00027</v>
      </c>
      <c r="S1246" s="159">
        <v>0</v>
      </c>
      <c r="T1246" s="160">
        <f>S1246*H1246</f>
        <v>0</v>
      </c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R1246" s="161" t="s">
        <v>164</v>
      </c>
      <c r="AT1246" s="161" t="s">
        <v>160</v>
      </c>
      <c r="AU1246" s="161" t="s">
        <v>86</v>
      </c>
      <c r="AY1246" s="18" t="s">
        <v>157</v>
      </c>
      <c r="BE1246" s="162">
        <f>IF(N1246="základní",J1246,0)</f>
        <v>0</v>
      </c>
      <c r="BF1246" s="162">
        <f>IF(N1246="snížená",J1246,0)</f>
        <v>0</v>
      </c>
      <c r="BG1246" s="162">
        <f>IF(N1246="zákl. přenesená",J1246,0)</f>
        <v>0</v>
      </c>
      <c r="BH1246" s="162">
        <f>IF(N1246="sníž. přenesená",J1246,0)</f>
        <v>0</v>
      </c>
      <c r="BI1246" s="162">
        <f>IF(N1246="nulová",J1246,0)</f>
        <v>0</v>
      </c>
      <c r="BJ1246" s="18" t="s">
        <v>33</v>
      </c>
      <c r="BK1246" s="162">
        <f>ROUND(I1246*H1246,2)</f>
        <v>0</v>
      </c>
      <c r="BL1246" s="18" t="s">
        <v>164</v>
      </c>
      <c r="BM1246" s="161" t="s">
        <v>1513</v>
      </c>
    </row>
    <row r="1247" spans="1:47" s="2" customFormat="1" ht="12">
      <c r="A1247" s="33"/>
      <c r="B1247" s="34"/>
      <c r="C1247" s="33"/>
      <c r="D1247" s="199" t="s">
        <v>638</v>
      </c>
      <c r="E1247" s="33"/>
      <c r="F1247" s="200" t="s">
        <v>1514</v>
      </c>
      <c r="G1247" s="33"/>
      <c r="H1247" s="33"/>
      <c r="I1247" s="201"/>
      <c r="J1247" s="33"/>
      <c r="K1247" s="33"/>
      <c r="L1247" s="34"/>
      <c r="M1247" s="202"/>
      <c r="N1247" s="203"/>
      <c r="O1247" s="59"/>
      <c r="P1247" s="59"/>
      <c r="Q1247" s="59"/>
      <c r="R1247" s="59"/>
      <c r="S1247" s="59"/>
      <c r="T1247" s="60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T1247" s="18" t="s">
        <v>638</v>
      </c>
      <c r="AU1247" s="18" t="s">
        <v>86</v>
      </c>
    </row>
    <row r="1248" spans="2:51" s="14" customFormat="1" ht="12">
      <c r="B1248" s="186"/>
      <c r="D1248" s="179" t="s">
        <v>245</v>
      </c>
      <c r="E1248" s="187" t="s">
        <v>1</v>
      </c>
      <c r="F1248" s="188" t="s">
        <v>1020</v>
      </c>
      <c r="H1248" s="189">
        <v>9</v>
      </c>
      <c r="I1248" s="190"/>
      <c r="L1248" s="186"/>
      <c r="M1248" s="191"/>
      <c r="N1248" s="192"/>
      <c r="O1248" s="192"/>
      <c r="P1248" s="192"/>
      <c r="Q1248" s="192"/>
      <c r="R1248" s="192"/>
      <c r="S1248" s="192"/>
      <c r="T1248" s="193"/>
      <c r="AT1248" s="187" t="s">
        <v>245</v>
      </c>
      <c r="AU1248" s="187" t="s">
        <v>86</v>
      </c>
      <c r="AV1248" s="14" t="s">
        <v>86</v>
      </c>
      <c r="AW1248" s="14" t="s">
        <v>31</v>
      </c>
      <c r="AX1248" s="14" t="s">
        <v>78</v>
      </c>
      <c r="AY1248" s="187" t="s">
        <v>157</v>
      </c>
    </row>
    <row r="1249" spans="2:51" s="15" customFormat="1" ht="12">
      <c r="B1249" s="204"/>
      <c r="D1249" s="179" t="s">
        <v>245</v>
      </c>
      <c r="E1249" s="205" t="s">
        <v>546</v>
      </c>
      <c r="F1249" s="206" t="s">
        <v>645</v>
      </c>
      <c r="H1249" s="207">
        <v>9</v>
      </c>
      <c r="I1249" s="208"/>
      <c r="L1249" s="204"/>
      <c r="M1249" s="209"/>
      <c r="N1249" s="210"/>
      <c r="O1249" s="210"/>
      <c r="P1249" s="210"/>
      <c r="Q1249" s="210"/>
      <c r="R1249" s="210"/>
      <c r="S1249" s="210"/>
      <c r="T1249" s="211"/>
      <c r="AT1249" s="205" t="s">
        <v>245</v>
      </c>
      <c r="AU1249" s="205" t="s">
        <v>86</v>
      </c>
      <c r="AV1249" s="15" t="s">
        <v>164</v>
      </c>
      <c r="AW1249" s="15" t="s">
        <v>31</v>
      </c>
      <c r="AX1249" s="15" t="s">
        <v>33</v>
      </c>
      <c r="AY1249" s="205" t="s">
        <v>157</v>
      </c>
    </row>
    <row r="1250" spans="1:65" s="2" customFormat="1" ht="16.5" customHeight="1">
      <c r="A1250" s="33"/>
      <c r="B1250" s="149"/>
      <c r="C1250" s="163" t="s">
        <v>1515</v>
      </c>
      <c r="D1250" s="163" t="s">
        <v>165</v>
      </c>
      <c r="E1250" s="164" t="s">
        <v>1516</v>
      </c>
      <c r="F1250" s="165" t="s">
        <v>1517</v>
      </c>
      <c r="G1250" s="166" t="s">
        <v>163</v>
      </c>
      <c r="H1250" s="167">
        <v>9.135</v>
      </c>
      <c r="I1250" s="168"/>
      <c r="J1250" s="169">
        <f>ROUND(I1250*H1250,2)</f>
        <v>0</v>
      </c>
      <c r="K1250" s="165" t="s">
        <v>636</v>
      </c>
      <c r="L1250" s="170"/>
      <c r="M1250" s="171" t="s">
        <v>1</v>
      </c>
      <c r="N1250" s="172" t="s">
        <v>43</v>
      </c>
      <c r="O1250" s="59"/>
      <c r="P1250" s="159">
        <f>O1250*H1250</f>
        <v>0</v>
      </c>
      <c r="Q1250" s="159">
        <v>0.024</v>
      </c>
      <c r="R1250" s="159">
        <f>Q1250*H1250</f>
        <v>0.21924</v>
      </c>
      <c r="S1250" s="159">
        <v>0</v>
      </c>
      <c r="T1250" s="160">
        <f>S1250*H1250</f>
        <v>0</v>
      </c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R1250" s="161" t="s">
        <v>158</v>
      </c>
      <c r="AT1250" s="161" t="s">
        <v>165</v>
      </c>
      <c r="AU1250" s="161" t="s">
        <v>86</v>
      </c>
      <c r="AY1250" s="18" t="s">
        <v>157</v>
      </c>
      <c r="BE1250" s="162">
        <f>IF(N1250="základní",J1250,0)</f>
        <v>0</v>
      </c>
      <c r="BF1250" s="162">
        <f>IF(N1250="snížená",J1250,0)</f>
        <v>0</v>
      </c>
      <c r="BG1250" s="162">
        <f>IF(N1250="zákl. přenesená",J1250,0)</f>
        <v>0</v>
      </c>
      <c r="BH1250" s="162">
        <f>IF(N1250="sníž. přenesená",J1250,0)</f>
        <v>0</v>
      </c>
      <c r="BI1250" s="162">
        <f>IF(N1250="nulová",J1250,0)</f>
        <v>0</v>
      </c>
      <c r="BJ1250" s="18" t="s">
        <v>33</v>
      </c>
      <c r="BK1250" s="162">
        <f>ROUND(I1250*H1250,2)</f>
        <v>0</v>
      </c>
      <c r="BL1250" s="18" t="s">
        <v>164</v>
      </c>
      <c r="BM1250" s="161" t="s">
        <v>1518</v>
      </c>
    </row>
    <row r="1251" spans="2:51" s="14" customFormat="1" ht="12">
      <c r="B1251" s="186"/>
      <c r="D1251" s="179" t="s">
        <v>245</v>
      </c>
      <c r="F1251" s="188" t="s">
        <v>1519</v>
      </c>
      <c r="H1251" s="189">
        <v>9.135</v>
      </c>
      <c r="I1251" s="190"/>
      <c r="L1251" s="186"/>
      <c r="M1251" s="191"/>
      <c r="N1251" s="192"/>
      <c r="O1251" s="192"/>
      <c r="P1251" s="192"/>
      <c r="Q1251" s="192"/>
      <c r="R1251" s="192"/>
      <c r="S1251" s="192"/>
      <c r="T1251" s="193"/>
      <c r="AT1251" s="187" t="s">
        <v>245</v>
      </c>
      <c r="AU1251" s="187" t="s">
        <v>86</v>
      </c>
      <c r="AV1251" s="14" t="s">
        <v>86</v>
      </c>
      <c r="AW1251" s="14" t="s">
        <v>3</v>
      </c>
      <c r="AX1251" s="14" t="s">
        <v>33</v>
      </c>
      <c r="AY1251" s="187" t="s">
        <v>157</v>
      </c>
    </row>
    <row r="1252" spans="1:65" s="2" customFormat="1" ht="16.5" customHeight="1">
      <c r="A1252" s="33"/>
      <c r="B1252" s="149"/>
      <c r="C1252" s="150" t="s">
        <v>1520</v>
      </c>
      <c r="D1252" s="150" t="s">
        <v>160</v>
      </c>
      <c r="E1252" s="151" t="s">
        <v>1521</v>
      </c>
      <c r="F1252" s="152" t="s">
        <v>1522</v>
      </c>
      <c r="G1252" s="153" t="s">
        <v>178</v>
      </c>
      <c r="H1252" s="154">
        <v>9</v>
      </c>
      <c r="I1252" s="155"/>
      <c r="J1252" s="156">
        <f>ROUND(I1252*H1252,2)</f>
        <v>0</v>
      </c>
      <c r="K1252" s="152" t="s">
        <v>636</v>
      </c>
      <c r="L1252" s="34"/>
      <c r="M1252" s="157" t="s">
        <v>1</v>
      </c>
      <c r="N1252" s="158" t="s">
        <v>43</v>
      </c>
      <c r="O1252" s="59"/>
      <c r="P1252" s="159">
        <f>O1252*H1252</f>
        <v>0</v>
      </c>
      <c r="Q1252" s="159">
        <v>7E-05</v>
      </c>
      <c r="R1252" s="159">
        <f>Q1252*H1252</f>
        <v>0.0006299999999999999</v>
      </c>
      <c r="S1252" s="159">
        <v>0</v>
      </c>
      <c r="T1252" s="160">
        <f>S1252*H1252</f>
        <v>0</v>
      </c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R1252" s="161" t="s">
        <v>164</v>
      </c>
      <c r="AT1252" s="161" t="s">
        <v>160</v>
      </c>
      <c r="AU1252" s="161" t="s">
        <v>86</v>
      </c>
      <c r="AY1252" s="18" t="s">
        <v>157</v>
      </c>
      <c r="BE1252" s="162">
        <f>IF(N1252="základní",J1252,0)</f>
        <v>0</v>
      </c>
      <c r="BF1252" s="162">
        <f>IF(N1252="snížená",J1252,0)</f>
        <v>0</v>
      </c>
      <c r="BG1252" s="162">
        <f>IF(N1252="zákl. přenesená",J1252,0)</f>
        <v>0</v>
      </c>
      <c r="BH1252" s="162">
        <f>IF(N1252="sníž. přenesená",J1252,0)</f>
        <v>0</v>
      </c>
      <c r="BI1252" s="162">
        <f>IF(N1252="nulová",J1252,0)</f>
        <v>0</v>
      </c>
      <c r="BJ1252" s="18" t="s">
        <v>33</v>
      </c>
      <c r="BK1252" s="162">
        <f>ROUND(I1252*H1252,2)</f>
        <v>0</v>
      </c>
      <c r="BL1252" s="18" t="s">
        <v>164</v>
      </c>
      <c r="BM1252" s="161" t="s">
        <v>1523</v>
      </c>
    </row>
    <row r="1253" spans="1:47" s="2" customFormat="1" ht="12">
      <c r="A1253" s="33"/>
      <c r="B1253" s="34"/>
      <c r="C1253" s="33"/>
      <c r="D1253" s="199" t="s">
        <v>638</v>
      </c>
      <c r="E1253" s="33"/>
      <c r="F1253" s="200" t="s">
        <v>1524</v>
      </c>
      <c r="G1253" s="33"/>
      <c r="H1253" s="33"/>
      <c r="I1253" s="201"/>
      <c r="J1253" s="33"/>
      <c r="K1253" s="33"/>
      <c r="L1253" s="34"/>
      <c r="M1253" s="202"/>
      <c r="N1253" s="203"/>
      <c r="O1253" s="59"/>
      <c r="P1253" s="59"/>
      <c r="Q1253" s="59"/>
      <c r="R1253" s="59"/>
      <c r="S1253" s="59"/>
      <c r="T1253" s="60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T1253" s="18" t="s">
        <v>638</v>
      </c>
      <c r="AU1253" s="18" t="s">
        <v>86</v>
      </c>
    </row>
    <row r="1254" spans="1:65" s="2" customFormat="1" ht="16.5" customHeight="1">
      <c r="A1254" s="33"/>
      <c r="B1254" s="149"/>
      <c r="C1254" s="163" t="s">
        <v>1525</v>
      </c>
      <c r="D1254" s="163" t="s">
        <v>165</v>
      </c>
      <c r="E1254" s="164" t="s">
        <v>1526</v>
      </c>
      <c r="F1254" s="165" t="s">
        <v>1527</v>
      </c>
      <c r="G1254" s="166" t="s">
        <v>178</v>
      </c>
      <c r="H1254" s="167">
        <v>6.09</v>
      </c>
      <c r="I1254" s="168"/>
      <c r="J1254" s="169">
        <f>ROUND(I1254*H1254,2)</f>
        <v>0</v>
      </c>
      <c r="K1254" s="165" t="s">
        <v>636</v>
      </c>
      <c r="L1254" s="170"/>
      <c r="M1254" s="171" t="s">
        <v>1</v>
      </c>
      <c r="N1254" s="172" t="s">
        <v>43</v>
      </c>
      <c r="O1254" s="59"/>
      <c r="P1254" s="159">
        <f>O1254*H1254</f>
        <v>0</v>
      </c>
      <c r="Q1254" s="159">
        <v>0.01</v>
      </c>
      <c r="R1254" s="159">
        <f>Q1254*H1254</f>
        <v>0.0609</v>
      </c>
      <c r="S1254" s="159">
        <v>0</v>
      </c>
      <c r="T1254" s="160">
        <f>S1254*H1254</f>
        <v>0</v>
      </c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R1254" s="161" t="s">
        <v>158</v>
      </c>
      <c r="AT1254" s="161" t="s">
        <v>165</v>
      </c>
      <c r="AU1254" s="161" t="s">
        <v>86</v>
      </c>
      <c r="AY1254" s="18" t="s">
        <v>157</v>
      </c>
      <c r="BE1254" s="162">
        <f>IF(N1254="základní",J1254,0)</f>
        <v>0</v>
      </c>
      <c r="BF1254" s="162">
        <f>IF(N1254="snížená",J1254,0)</f>
        <v>0</v>
      </c>
      <c r="BG1254" s="162">
        <f>IF(N1254="zákl. přenesená",J1254,0)</f>
        <v>0</v>
      </c>
      <c r="BH1254" s="162">
        <f>IF(N1254="sníž. přenesená",J1254,0)</f>
        <v>0</v>
      </c>
      <c r="BI1254" s="162">
        <f>IF(N1254="nulová",J1254,0)</f>
        <v>0</v>
      </c>
      <c r="BJ1254" s="18" t="s">
        <v>33</v>
      </c>
      <c r="BK1254" s="162">
        <f>ROUND(I1254*H1254,2)</f>
        <v>0</v>
      </c>
      <c r="BL1254" s="18" t="s">
        <v>164</v>
      </c>
      <c r="BM1254" s="161" t="s">
        <v>1528</v>
      </c>
    </row>
    <row r="1255" spans="2:51" s="14" customFormat="1" ht="12">
      <c r="B1255" s="186"/>
      <c r="D1255" s="179" t="s">
        <v>245</v>
      </c>
      <c r="F1255" s="188" t="s">
        <v>1529</v>
      </c>
      <c r="H1255" s="189">
        <v>6.09</v>
      </c>
      <c r="I1255" s="190"/>
      <c r="L1255" s="186"/>
      <c r="M1255" s="191"/>
      <c r="N1255" s="192"/>
      <c r="O1255" s="192"/>
      <c r="P1255" s="192"/>
      <c r="Q1255" s="192"/>
      <c r="R1255" s="192"/>
      <c r="S1255" s="192"/>
      <c r="T1255" s="193"/>
      <c r="AT1255" s="187" t="s">
        <v>245</v>
      </c>
      <c r="AU1255" s="187" t="s">
        <v>86</v>
      </c>
      <c r="AV1255" s="14" t="s">
        <v>86</v>
      </c>
      <c r="AW1255" s="14" t="s">
        <v>3</v>
      </c>
      <c r="AX1255" s="14" t="s">
        <v>33</v>
      </c>
      <c r="AY1255" s="187" t="s">
        <v>157</v>
      </c>
    </row>
    <row r="1256" spans="1:65" s="2" customFormat="1" ht="16.5" customHeight="1">
      <c r="A1256" s="33"/>
      <c r="B1256" s="149"/>
      <c r="C1256" s="163" t="s">
        <v>1530</v>
      </c>
      <c r="D1256" s="163" t="s">
        <v>165</v>
      </c>
      <c r="E1256" s="164" t="s">
        <v>1531</v>
      </c>
      <c r="F1256" s="165" t="s">
        <v>1532</v>
      </c>
      <c r="G1256" s="166" t="s">
        <v>178</v>
      </c>
      <c r="H1256" s="167">
        <v>3.045</v>
      </c>
      <c r="I1256" s="168"/>
      <c r="J1256" s="169">
        <f>ROUND(I1256*H1256,2)</f>
        <v>0</v>
      </c>
      <c r="K1256" s="165" t="s">
        <v>636</v>
      </c>
      <c r="L1256" s="170"/>
      <c r="M1256" s="171" t="s">
        <v>1</v>
      </c>
      <c r="N1256" s="172" t="s">
        <v>43</v>
      </c>
      <c r="O1256" s="59"/>
      <c r="P1256" s="159">
        <f>O1256*H1256</f>
        <v>0</v>
      </c>
      <c r="Q1256" s="159">
        <v>0.01</v>
      </c>
      <c r="R1256" s="159">
        <f>Q1256*H1256</f>
        <v>0.03045</v>
      </c>
      <c r="S1256" s="159">
        <v>0</v>
      </c>
      <c r="T1256" s="160">
        <f>S1256*H1256</f>
        <v>0</v>
      </c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R1256" s="161" t="s">
        <v>158</v>
      </c>
      <c r="AT1256" s="161" t="s">
        <v>165</v>
      </c>
      <c r="AU1256" s="161" t="s">
        <v>86</v>
      </c>
      <c r="AY1256" s="18" t="s">
        <v>157</v>
      </c>
      <c r="BE1256" s="162">
        <f>IF(N1256="základní",J1256,0)</f>
        <v>0</v>
      </c>
      <c r="BF1256" s="162">
        <f>IF(N1256="snížená",J1256,0)</f>
        <v>0</v>
      </c>
      <c r="BG1256" s="162">
        <f>IF(N1256="zákl. přenesená",J1256,0)</f>
        <v>0</v>
      </c>
      <c r="BH1256" s="162">
        <f>IF(N1256="sníž. přenesená",J1256,0)</f>
        <v>0</v>
      </c>
      <c r="BI1256" s="162">
        <f>IF(N1256="nulová",J1256,0)</f>
        <v>0</v>
      </c>
      <c r="BJ1256" s="18" t="s">
        <v>33</v>
      </c>
      <c r="BK1256" s="162">
        <f>ROUND(I1256*H1256,2)</f>
        <v>0</v>
      </c>
      <c r="BL1256" s="18" t="s">
        <v>164</v>
      </c>
      <c r="BM1256" s="161" t="s">
        <v>1533</v>
      </c>
    </row>
    <row r="1257" spans="2:51" s="14" customFormat="1" ht="12">
      <c r="B1257" s="186"/>
      <c r="D1257" s="179" t="s">
        <v>245</v>
      </c>
      <c r="F1257" s="188" t="s">
        <v>1534</v>
      </c>
      <c r="H1257" s="189">
        <v>3.045</v>
      </c>
      <c r="I1257" s="190"/>
      <c r="L1257" s="186"/>
      <c r="M1257" s="191"/>
      <c r="N1257" s="192"/>
      <c r="O1257" s="192"/>
      <c r="P1257" s="192"/>
      <c r="Q1257" s="192"/>
      <c r="R1257" s="192"/>
      <c r="S1257" s="192"/>
      <c r="T1257" s="193"/>
      <c r="AT1257" s="187" t="s">
        <v>245</v>
      </c>
      <c r="AU1257" s="187" t="s">
        <v>86</v>
      </c>
      <c r="AV1257" s="14" t="s">
        <v>86</v>
      </c>
      <c r="AW1257" s="14" t="s">
        <v>3</v>
      </c>
      <c r="AX1257" s="14" t="s">
        <v>33</v>
      </c>
      <c r="AY1257" s="187" t="s">
        <v>157</v>
      </c>
    </row>
    <row r="1258" spans="1:65" s="2" customFormat="1" ht="16.5" customHeight="1">
      <c r="A1258" s="33"/>
      <c r="B1258" s="149"/>
      <c r="C1258" s="150" t="s">
        <v>1535</v>
      </c>
      <c r="D1258" s="150" t="s">
        <v>160</v>
      </c>
      <c r="E1258" s="151" t="s">
        <v>1536</v>
      </c>
      <c r="F1258" s="152" t="s">
        <v>1537</v>
      </c>
      <c r="G1258" s="153" t="s">
        <v>178</v>
      </c>
      <c r="H1258" s="154">
        <v>3</v>
      </c>
      <c r="I1258" s="155"/>
      <c r="J1258" s="156">
        <f>ROUND(I1258*H1258,2)</f>
        <v>0</v>
      </c>
      <c r="K1258" s="152" t="s">
        <v>636</v>
      </c>
      <c r="L1258" s="34"/>
      <c r="M1258" s="157" t="s">
        <v>1</v>
      </c>
      <c r="N1258" s="158" t="s">
        <v>43</v>
      </c>
      <c r="O1258" s="59"/>
      <c r="P1258" s="159">
        <f>O1258*H1258</f>
        <v>0</v>
      </c>
      <c r="Q1258" s="159">
        <v>0.12526</v>
      </c>
      <c r="R1258" s="159">
        <f>Q1258*H1258</f>
        <v>0.37578</v>
      </c>
      <c r="S1258" s="159">
        <v>0</v>
      </c>
      <c r="T1258" s="160">
        <f>S1258*H1258</f>
        <v>0</v>
      </c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R1258" s="161" t="s">
        <v>164</v>
      </c>
      <c r="AT1258" s="161" t="s">
        <v>160</v>
      </c>
      <c r="AU1258" s="161" t="s">
        <v>86</v>
      </c>
      <c r="AY1258" s="18" t="s">
        <v>157</v>
      </c>
      <c r="BE1258" s="162">
        <f>IF(N1258="základní",J1258,0)</f>
        <v>0</v>
      </c>
      <c r="BF1258" s="162">
        <f>IF(N1258="snížená",J1258,0)</f>
        <v>0</v>
      </c>
      <c r="BG1258" s="162">
        <f>IF(N1258="zákl. přenesená",J1258,0)</f>
        <v>0</v>
      </c>
      <c r="BH1258" s="162">
        <f>IF(N1258="sníž. přenesená",J1258,0)</f>
        <v>0</v>
      </c>
      <c r="BI1258" s="162">
        <f>IF(N1258="nulová",J1258,0)</f>
        <v>0</v>
      </c>
      <c r="BJ1258" s="18" t="s">
        <v>33</v>
      </c>
      <c r="BK1258" s="162">
        <f>ROUND(I1258*H1258,2)</f>
        <v>0</v>
      </c>
      <c r="BL1258" s="18" t="s">
        <v>164</v>
      </c>
      <c r="BM1258" s="161" t="s">
        <v>1538</v>
      </c>
    </row>
    <row r="1259" spans="1:47" s="2" customFormat="1" ht="12">
      <c r="A1259" s="33"/>
      <c r="B1259" s="34"/>
      <c r="C1259" s="33"/>
      <c r="D1259" s="199" t="s">
        <v>638</v>
      </c>
      <c r="E1259" s="33"/>
      <c r="F1259" s="200" t="s">
        <v>1539</v>
      </c>
      <c r="G1259" s="33"/>
      <c r="H1259" s="33"/>
      <c r="I1259" s="201"/>
      <c r="J1259" s="33"/>
      <c r="K1259" s="33"/>
      <c r="L1259" s="34"/>
      <c r="M1259" s="202"/>
      <c r="N1259" s="203"/>
      <c r="O1259" s="59"/>
      <c r="P1259" s="59"/>
      <c r="Q1259" s="59"/>
      <c r="R1259" s="59"/>
      <c r="S1259" s="59"/>
      <c r="T1259" s="60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T1259" s="18" t="s">
        <v>638</v>
      </c>
      <c r="AU1259" s="18" t="s">
        <v>86</v>
      </c>
    </row>
    <row r="1260" spans="1:65" s="2" customFormat="1" ht="16.5" customHeight="1">
      <c r="A1260" s="33"/>
      <c r="B1260" s="149"/>
      <c r="C1260" s="163" t="s">
        <v>1540</v>
      </c>
      <c r="D1260" s="163" t="s">
        <v>165</v>
      </c>
      <c r="E1260" s="164" t="s">
        <v>1541</v>
      </c>
      <c r="F1260" s="165" t="s">
        <v>1542</v>
      </c>
      <c r="G1260" s="166" t="s">
        <v>178</v>
      </c>
      <c r="H1260" s="167">
        <v>3.03</v>
      </c>
      <c r="I1260" s="168"/>
      <c r="J1260" s="169">
        <f>ROUND(I1260*H1260,2)</f>
        <v>0</v>
      </c>
      <c r="K1260" s="165" t="s">
        <v>636</v>
      </c>
      <c r="L1260" s="170"/>
      <c r="M1260" s="171" t="s">
        <v>1</v>
      </c>
      <c r="N1260" s="172" t="s">
        <v>43</v>
      </c>
      <c r="O1260" s="59"/>
      <c r="P1260" s="159">
        <f>O1260*H1260</f>
        <v>0</v>
      </c>
      <c r="Q1260" s="159">
        <v>0.28</v>
      </c>
      <c r="R1260" s="159">
        <f>Q1260*H1260</f>
        <v>0.8484</v>
      </c>
      <c r="S1260" s="159">
        <v>0</v>
      </c>
      <c r="T1260" s="160">
        <f>S1260*H1260</f>
        <v>0</v>
      </c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R1260" s="161" t="s">
        <v>158</v>
      </c>
      <c r="AT1260" s="161" t="s">
        <v>165</v>
      </c>
      <c r="AU1260" s="161" t="s">
        <v>86</v>
      </c>
      <c r="AY1260" s="18" t="s">
        <v>157</v>
      </c>
      <c r="BE1260" s="162">
        <f>IF(N1260="základní",J1260,0)</f>
        <v>0</v>
      </c>
      <c r="BF1260" s="162">
        <f>IF(N1260="snížená",J1260,0)</f>
        <v>0</v>
      </c>
      <c r="BG1260" s="162">
        <f>IF(N1260="zákl. přenesená",J1260,0)</f>
        <v>0</v>
      </c>
      <c r="BH1260" s="162">
        <f>IF(N1260="sníž. přenesená",J1260,0)</f>
        <v>0</v>
      </c>
      <c r="BI1260" s="162">
        <f>IF(N1260="nulová",J1260,0)</f>
        <v>0</v>
      </c>
      <c r="BJ1260" s="18" t="s">
        <v>33</v>
      </c>
      <c r="BK1260" s="162">
        <f>ROUND(I1260*H1260,2)</f>
        <v>0</v>
      </c>
      <c r="BL1260" s="18" t="s">
        <v>164</v>
      </c>
      <c r="BM1260" s="161" t="s">
        <v>1543</v>
      </c>
    </row>
    <row r="1261" spans="2:51" s="14" customFormat="1" ht="12">
      <c r="B1261" s="186"/>
      <c r="D1261" s="179" t="s">
        <v>245</v>
      </c>
      <c r="E1261" s="187" t="s">
        <v>1</v>
      </c>
      <c r="F1261" s="188" t="s">
        <v>1544</v>
      </c>
      <c r="H1261" s="189">
        <v>3.03</v>
      </c>
      <c r="I1261" s="190"/>
      <c r="L1261" s="186"/>
      <c r="M1261" s="191"/>
      <c r="N1261" s="192"/>
      <c r="O1261" s="192"/>
      <c r="P1261" s="192"/>
      <c r="Q1261" s="192"/>
      <c r="R1261" s="192"/>
      <c r="S1261" s="192"/>
      <c r="T1261" s="193"/>
      <c r="AT1261" s="187" t="s">
        <v>245</v>
      </c>
      <c r="AU1261" s="187" t="s">
        <v>86</v>
      </c>
      <c r="AV1261" s="14" t="s">
        <v>86</v>
      </c>
      <c r="AW1261" s="14" t="s">
        <v>31</v>
      </c>
      <c r="AX1261" s="14" t="s">
        <v>78</v>
      </c>
      <c r="AY1261" s="187" t="s">
        <v>157</v>
      </c>
    </row>
    <row r="1262" spans="2:51" s="15" customFormat="1" ht="12">
      <c r="B1262" s="204"/>
      <c r="D1262" s="179" t="s">
        <v>245</v>
      </c>
      <c r="E1262" s="205" t="s">
        <v>1</v>
      </c>
      <c r="F1262" s="206" t="s">
        <v>645</v>
      </c>
      <c r="H1262" s="207">
        <v>3.03</v>
      </c>
      <c r="I1262" s="208"/>
      <c r="L1262" s="204"/>
      <c r="M1262" s="209"/>
      <c r="N1262" s="210"/>
      <c r="O1262" s="210"/>
      <c r="P1262" s="210"/>
      <c r="Q1262" s="210"/>
      <c r="R1262" s="210"/>
      <c r="S1262" s="210"/>
      <c r="T1262" s="211"/>
      <c r="AT1262" s="205" t="s">
        <v>245</v>
      </c>
      <c r="AU1262" s="205" t="s">
        <v>86</v>
      </c>
      <c r="AV1262" s="15" t="s">
        <v>164</v>
      </c>
      <c r="AW1262" s="15" t="s">
        <v>31</v>
      </c>
      <c r="AX1262" s="15" t="s">
        <v>33</v>
      </c>
      <c r="AY1262" s="205" t="s">
        <v>157</v>
      </c>
    </row>
    <row r="1263" spans="1:65" s="2" customFormat="1" ht="16.5" customHeight="1">
      <c r="A1263" s="33"/>
      <c r="B1263" s="149"/>
      <c r="C1263" s="150" t="s">
        <v>1545</v>
      </c>
      <c r="D1263" s="150" t="s">
        <v>160</v>
      </c>
      <c r="E1263" s="151" t="s">
        <v>1546</v>
      </c>
      <c r="F1263" s="152" t="s">
        <v>1547</v>
      </c>
      <c r="G1263" s="153" t="s">
        <v>178</v>
      </c>
      <c r="H1263" s="154">
        <v>3</v>
      </c>
      <c r="I1263" s="155"/>
      <c r="J1263" s="156">
        <f>ROUND(I1263*H1263,2)</f>
        <v>0</v>
      </c>
      <c r="K1263" s="152" t="s">
        <v>636</v>
      </c>
      <c r="L1263" s="34"/>
      <c r="M1263" s="157" t="s">
        <v>1</v>
      </c>
      <c r="N1263" s="158" t="s">
        <v>43</v>
      </c>
      <c r="O1263" s="59"/>
      <c r="P1263" s="159">
        <f>O1263*H1263</f>
        <v>0</v>
      </c>
      <c r="Q1263" s="159">
        <v>0.03076</v>
      </c>
      <c r="R1263" s="159">
        <f>Q1263*H1263</f>
        <v>0.09228</v>
      </c>
      <c r="S1263" s="159">
        <v>0</v>
      </c>
      <c r="T1263" s="160">
        <f>S1263*H1263</f>
        <v>0</v>
      </c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R1263" s="161" t="s">
        <v>164</v>
      </c>
      <c r="AT1263" s="161" t="s">
        <v>160</v>
      </c>
      <c r="AU1263" s="161" t="s">
        <v>86</v>
      </c>
      <c r="AY1263" s="18" t="s">
        <v>157</v>
      </c>
      <c r="BE1263" s="162">
        <f>IF(N1263="základní",J1263,0)</f>
        <v>0</v>
      </c>
      <c r="BF1263" s="162">
        <f>IF(N1263="snížená",J1263,0)</f>
        <v>0</v>
      </c>
      <c r="BG1263" s="162">
        <f>IF(N1263="zákl. přenesená",J1263,0)</f>
        <v>0</v>
      </c>
      <c r="BH1263" s="162">
        <f>IF(N1263="sníž. přenesená",J1263,0)</f>
        <v>0</v>
      </c>
      <c r="BI1263" s="162">
        <f>IF(N1263="nulová",J1263,0)</f>
        <v>0</v>
      </c>
      <c r="BJ1263" s="18" t="s">
        <v>33</v>
      </c>
      <c r="BK1263" s="162">
        <f>ROUND(I1263*H1263,2)</f>
        <v>0</v>
      </c>
      <c r="BL1263" s="18" t="s">
        <v>164</v>
      </c>
      <c r="BM1263" s="161" t="s">
        <v>1548</v>
      </c>
    </row>
    <row r="1264" spans="1:47" s="2" customFormat="1" ht="12">
      <c r="A1264" s="33"/>
      <c r="B1264" s="34"/>
      <c r="C1264" s="33"/>
      <c r="D1264" s="199" t="s">
        <v>638</v>
      </c>
      <c r="E1264" s="33"/>
      <c r="F1264" s="200" t="s">
        <v>1549</v>
      </c>
      <c r="G1264" s="33"/>
      <c r="H1264" s="33"/>
      <c r="I1264" s="201"/>
      <c r="J1264" s="33"/>
      <c r="K1264" s="33"/>
      <c r="L1264" s="34"/>
      <c r="M1264" s="202"/>
      <c r="N1264" s="203"/>
      <c r="O1264" s="59"/>
      <c r="P1264" s="59"/>
      <c r="Q1264" s="59"/>
      <c r="R1264" s="59"/>
      <c r="S1264" s="59"/>
      <c r="T1264" s="60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T1264" s="18" t="s">
        <v>638</v>
      </c>
      <c r="AU1264" s="18" t="s">
        <v>86</v>
      </c>
    </row>
    <row r="1265" spans="1:65" s="2" customFormat="1" ht="16.5" customHeight="1">
      <c r="A1265" s="33"/>
      <c r="B1265" s="149"/>
      <c r="C1265" s="163" t="s">
        <v>1550</v>
      </c>
      <c r="D1265" s="163" t="s">
        <v>165</v>
      </c>
      <c r="E1265" s="164" t="s">
        <v>1551</v>
      </c>
      <c r="F1265" s="165" t="s">
        <v>1552</v>
      </c>
      <c r="G1265" s="166" t="s">
        <v>178</v>
      </c>
      <c r="H1265" s="167">
        <v>3.03</v>
      </c>
      <c r="I1265" s="168"/>
      <c r="J1265" s="169">
        <f>ROUND(I1265*H1265,2)</f>
        <v>0</v>
      </c>
      <c r="K1265" s="165" t="s">
        <v>636</v>
      </c>
      <c r="L1265" s="170"/>
      <c r="M1265" s="171" t="s">
        <v>1</v>
      </c>
      <c r="N1265" s="172" t="s">
        <v>43</v>
      </c>
      <c r="O1265" s="59"/>
      <c r="P1265" s="159">
        <f>O1265*H1265</f>
        <v>0</v>
      </c>
      <c r="Q1265" s="159">
        <v>0.07</v>
      </c>
      <c r="R1265" s="159">
        <f>Q1265*H1265</f>
        <v>0.2121</v>
      </c>
      <c r="S1265" s="159">
        <v>0</v>
      </c>
      <c r="T1265" s="160">
        <f>S1265*H1265</f>
        <v>0</v>
      </c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R1265" s="161" t="s">
        <v>158</v>
      </c>
      <c r="AT1265" s="161" t="s">
        <v>165</v>
      </c>
      <c r="AU1265" s="161" t="s">
        <v>86</v>
      </c>
      <c r="AY1265" s="18" t="s">
        <v>157</v>
      </c>
      <c r="BE1265" s="162">
        <f>IF(N1265="základní",J1265,0)</f>
        <v>0</v>
      </c>
      <c r="BF1265" s="162">
        <f>IF(N1265="snížená",J1265,0)</f>
        <v>0</v>
      </c>
      <c r="BG1265" s="162">
        <f>IF(N1265="zákl. přenesená",J1265,0)</f>
        <v>0</v>
      </c>
      <c r="BH1265" s="162">
        <f>IF(N1265="sníž. přenesená",J1265,0)</f>
        <v>0</v>
      </c>
      <c r="BI1265" s="162">
        <f>IF(N1265="nulová",J1265,0)</f>
        <v>0</v>
      </c>
      <c r="BJ1265" s="18" t="s">
        <v>33</v>
      </c>
      <c r="BK1265" s="162">
        <f>ROUND(I1265*H1265,2)</f>
        <v>0</v>
      </c>
      <c r="BL1265" s="18" t="s">
        <v>164</v>
      </c>
      <c r="BM1265" s="161" t="s">
        <v>1553</v>
      </c>
    </row>
    <row r="1266" spans="2:51" s="14" customFormat="1" ht="12">
      <c r="B1266" s="186"/>
      <c r="D1266" s="179" t="s">
        <v>245</v>
      </c>
      <c r="F1266" s="188" t="s">
        <v>1219</v>
      </c>
      <c r="H1266" s="189">
        <v>3.03</v>
      </c>
      <c r="I1266" s="190"/>
      <c r="L1266" s="186"/>
      <c r="M1266" s="191"/>
      <c r="N1266" s="192"/>
      <c r="O1266" s="192"/>
      <c r="P1266" s="192"/>
      <c r="Q1266" s="192"/>
      <c r="R1266" s="192"/>
      <c r="S1266" s="192"/>
      <c r="T1266" s="193"/>
      <c r="AT1266" s="187" t="s">
        <v>245</v>
      </c>
      <c r="AU1266" s="187" t="s">
        <v>86</v>
      </c>
      <c r="AV1266" s="14" t="s">
        <v>86</v>
      </c>
      <c r="AW1266" s="14" t="s">
        <v>3</v>
      </c>
      <c r="AX1266" s="14" t="s">
        <v>33</v>
      </c>
      <c r="AY1266" s="187" t="s">
        <v>157</v>
      </c>
    </row>
    <row r="1267" spans="1:65" s="2" customFormat="1" ht="16.5" customHeight="1">
      <c r="A1267" s="33"/>
      <c r="B1267" s="149"/>
      <c r="C1267" s="150" t="s">
        <v>1554</v>
      </c>
      <c r="D1267" s="150" t="s">
        <v>160</v>
      </c>
      <c r="E1267" s="151" t="s">
        <v>1555</v>
      </c>
      <c r="F1267" s="152" t="s">
        <v>1556</v>
      </c>
      <c r="G1267" s="153" t="s">
        <v>178</v>
      </c>
      <c r="H1267" s="154">
        <v>3</v>
      </c>
      <c r="I1267" s="155"/>
      <c r="J1267" s="156">
        <f>ROUND(I1267*H1267,2)</f>
        <v>0</v>
      </c>
      <c r="K1267" s="152" t="s">
        <v>636</v>
      </c>
      <c r="L1267" s="34"/>
      <c r="M1267" s="157" t="s">
        <v>1</v>
      </c>
      <c r="N1267" s="158" t="s">
        <v>43</v>
      </c>
      <c r="O1267" s="59"/>
      <c r="P1267" s="159">
        <f>O1267*H1267</f>
        <v>0</v>
      </c>
      <c r="Q1267" s="159">
        <v>0.03076</v>
      </c>
      <c r="R1267" s="159">
        <f>Q1267*H1267</f>
        <v>0.09228</v>
      </c>
      <c r="S1267" s="159">
        <v>0</v>
      </c>
      <c r="T1267" s="160">
        <f>S1267*H1267</f>
        <v>0</v>
      </c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R1267" s="161" t="s">
        <v>164</v>
      </c>
      <c r="AT1267" s="161" t="s">
        <v>160</v>
      </c>
      <c r="AU1267" s="161" t="s">
        <v>86</v>
      </c>
      <c r="AY1267" s="18" t="s">
        <v>157</v>
      </c>
      <c r="BE1267" s="162">
        <f>IF(N1267="základní",J1267,0)</f>
        <v>0</v>
      </c>
      <c r="BF1267" s="162">
        <f>IF(N1267="snížená",J1267,0)</f>
        <v>0</v>
      </c>
      <c r="BG1267" s="162">
        <f>IF(N1267="zákl. přenesená",J1267,0)</f>
        <v>0</v>
      </c>
      <c r="BH1267" s="162">
        <f>IF(N1267="sníž. přenesená",J1267,0)</f>
        <v>0</v>
      </c>
      <c r="BI1267" s="162">
        <f>IF(N1267="nulová",J1267,0)</f>
        <v>0</v>
      </c>
      <c r="BJ1267" s="18" t="s">
        <v>33</v>
      </c>
      <c r="BK1267" s="162">
        <f>ROUND(I1267*H1267,2)</f>
        <v>0</v>
      </c>
      <c r="BL1267" s="18" t="s">
        <v>164</v>
      </c>
      <c r="BM1267" s="161" t="s">
        <v>1557</v>
      </c>
    </row>
    <row r="1268" spans="1:47" s="2" customFormat="1" ht="12">
      <c r="A1268" s="33"/>
      <c r="B1268" s="34"/>
      <c r="C1268" s="33"/>
      <c r="D1268" s="199" t="s">
        <v>638</v>
      </c>
      <c r="E1268" s="33"/>
      <c r="F1268" s="200" t="s">
        <v>1558</v>
      </c>
      <c r="G1268" s="33"/>
      <c r="H1268" s="33"/>
      <c r="I1268" s="201"/>
      <c r="J1268" s="33"/>
      <c r="K1268" s="33"/>
      <c r="L1268" s="34"/>
      <c r="M1268" s="202"/>
      <c r="N1268" s="203"/>
      <c r="O1268" s="59"/>
      <c r="P1268" s="59"/>
      <c r="Q1268" s="59"/>
      <c r="R1268" s="59"/>
      <c r="S1268" s="59"/>
      <c r="T1268" s="60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T1268" s="18" t="s">
        <v>638</v>
      </c>
      <c r="AU1268" s="18" t="s">
        <v>86</v>
      </c>
    </row>
    <row r="1269" spans="1:65" s="2" customFormat="1" ht="16.5" customHeight="1">
      <c r="A1269" s="33"/>
      <c r="B1269" s="149"/>
      <c r="C1269" s="163" t="s">
        <v>1559</v>
      </c>
      <c r="D1269" s="163" t="s">
        <v>165</v>
      </c>
      <c r="E1269" s="164" t="s">
        <v>1560</v>
      </c>
      <c r="F1269" s="165" t="s">
        <v>1561</v>
      </c>
      <c r="G1269" s="166" t="s">
        <v>178</v>
      </c>
      <c r="H1269" s="167">
        <v>3.03</v>
      </c>
      <c r="I1269" s="168"/>
      <c r="J1269" s="169">
        <f>ROUND(I1269*H1269,2)</f>
        <v>0</v>
      </c>
      <c r="K1269" s="165" t="s">
        <v>636</v>
      </c>
      <c r="L1269" s="170"/>
      <c r="M1269" s="171" t="s">
        <v>1</v>
      </c>
      <c r="N1269" s="172" t="s">
        <v>43</v>
      </c>
      <c r="O1269" s="59"/>
      <c r="P1269" s="159">
        <f>O1269*H1269</f>
        <v>0</v>
      </c>
      <c r="Q1269" s="159">
        <v>0.076</v>
      </c>
      <c r="R1269" s="159">
        <f>Q1269*H1269</f>
        <v>0.23027999999999998</v>
      </c>
      <c r="S1269" s="159">
        <v>0</v>
      </c>
      <c r="T1269" s="160">
        <f>S1269*H1269</f>
        <v>0</v>
      </c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R1269" s="161" t="s">
        <v>158</v>
      </c>
      <c r="AT1269" s="161" t="s">
        <v>165</v>
      </c>
      <c r="AU1269" s="161" t="s">
        <v>86</v>
      </c>
      <c r="AY1269" s="18" t="s">
        <v>157</v>
      </c>
      <c r="BE1269" s="162">
        <f>IF(N1269="základní",J1269,0)</f>
        <v>0</v>
      </c>
      <c r="BF1269" s="162">
        <f>IF(N1269="snížená",J1269,0)</f>
        <v>0</v>
      </c>
      <c r="BG1269" s="162">
        <f>IF(N1269="zákl. přenesená",J1269,0)</f>
        <v>0</v>
      </c>
      <c r="BH1269" s="162">
        <f>IF(N1269="sníž. přenesená",J1269,0)</f>
        <v>0</v>
      </c>
      <c r="BI1269" s="162">
        <f>IF(N1269="nulová",J1269,0)</f>
        <v>0</v>
      </c>
      <c r="BJ1269" s="18" t="s">
        <v>33</v>
      </c>
      <c r="BK1269" s="162">
        <f>ROUND(I1269*H1269,2)</f>
        <v>0</v>
      </c>
      <c r="BL1269" s="18" t="s">
        <v>164</v>
      </c>
      <c r="BM1269" s="161" t="s">
        <v>1562</v>
      </c>
    </row>
    <row r="1270" spans="2:51" s="14" customFormat="1" ht="12">
      <c r="B1270" s="186"/>
      <c r="D1270" s="179" t="s">
        <v>245</v>
      </c>
      <c r="F1270" s="188" t="s">
        <v>1219</v>
      </c>
      <c r="H1270" s="189">
        <v>3.03</v>
      </c>
      <c r="I1270" s="190"/>
      <c r="L1270" s="186"/>
      <c r="M1270" s="191"/>
      <c r="N1270" s="192"/>
      <c r="O1270" s="192"/>
      <c r="P1270" s="192"/>
      <c r="Q1270" s="192"/>
      <c r="R1270" s="192"/>
      <c r="S1270" s="192"/>
      <c r="T1270" s="193"/>
      <c r="AT1270" s="187" t="s">
        <v>245</v>
      </c>
      <c r="AU1270" s="187" t="s">
        <v>86</v>
      </c>
      <c r="AV1270" s="14" t="s">
        <v>86</v>
      </c>
      <c r="AW1270" s="14" t="s">
        <v>3</v>
      </c>
      <c r="AX1270" s="14" t="s">
        <v>33</v>
      </c>
      <c r="AY1270" s="187" t="s">
        <v>157</v>
      </c>
    </row>
    <row r="1271" spans="1:65" s="2" customFormat="1" ht="16.5" customHeight="1">
      <c r="A1271" s="33"/>
      <c r="B1271" s="149"/>
      <c r="C1271" s="150" t="s">
        <v>1563</v>
      </c>
      <c r="D1271" s="150" t="s">
        <v>160</v>
      </c>
      <c r="E1271" s="151" t="s">
        <v>1564</v>
      </c>
      <c r="F1271" s="152" t="s">
        <v>1565</v>
      </c>
      <c r="G1271" s="153" t="s">
        <v>178</v>
      </c>
      <c r="H1271" s="154">
        <v>6</v>
      </c>
      <c r="I1271" s="155"/>
      <c r="J1271" s="156">
        <f>ROUND(I1271*H1271,2)</f>
        <v>0</v>
      </c>
      <c r="K1271" s="152" t="s">
        <v>636</v>
      </c>
      <c r="L1271" s="34"/>
      <c r="M1271" s="157" t="s">
        <v>1</v>
      </c>
      <c r="N1271" s="158" t="s">
        <v>43</v>
      </c>
      <c r="O1271" s="59"/>
      <c r="P1271" s="159">
        <f>O1271*H1271</f>
        <v>0</v>
      </c>
      <c r="Q1271" s="159">
        <v>0.03076</v>
      </c>
      <c r="R1271" s="159">
        <f>Q1271*H1271</f>
        <v>0.18456</v>
      </c>
      <c r="S1271" s="159">
        <v>0</v>
      </c>
      <c r="T1271" s="160">
        <f>S1271*H1271</f>
        <v>0</v>
      </c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R1271" s="161" t="s">
        <v>164</v>
      </c>
      <c r="AT1271" s="161" t="s">
        <v>160</v>
      </c>
      <c r="AU1271" s="161" t="s">
        <v>86</v>
      </c>
      <c r="AY1271" s="18" t="s">
        <v>157</v>
      </c>
      <c r="BE1271" s="162">
        <f>IF(N1271="základní",J1271,0)</f>
        <v>0</v>
      </c>
      <c r="BF1271" s="162">
        <f>IF(N1271="snížená",J1271,0)</f>
        <v>0</v>
      </c>
      <c r="BG1271" s="162">
        <f>IF(N1271="zákl. přenesená",J1271,0)</f>
        <v>0</v>
      </c>
      <c r="BH1271" s="162">
        <f>IF(N1271="sníž. přenesená",J1271,0)</f>
        <v>0</v>
      </c>
      <c r="BI1271" s="162">
        <f>IF(N1271="nulová",J1271,0)</f>
        <v>0</v>
      </c>
      <c r="BJ1271" s="18" t="s">
        <v>33</v>
      </c>
      <c r="BK1271" s="162">
        <f>ROUND(I1271*H1271,2)</f>
        <v>0</v>
      </c>
      <c r="BL1271" s="18" t="s">
        <v>164</v>
      </c>
      <c r="BM1271" s="161" t="s">
        <v>1566</v>
      </c>
    </row>
    <row r="1272" spans="1:47" s="2" customFormat="1" ht="12">
      <c r="A1272" s="33"/>
      <c r="B1272" s="34"/>
      <c r="C1272" s="33"/>
      <c r="D1272" s="199" t="s">
        <v>638</v>
      </c>
      <c r="E1272" s="33"/>
      <c r="F1272" s="200" t="s">
        <v>1567</v>
      </c>
      <c r="G1272" s="33"/>
      <c r="H1272" s="33"/>
      <c r="I1272" s="201"/>
      <c r="J1272" s="33"/>
      <c r="K1272" s="33"/>
      <c r="L1272" s="34"/>
      <c r="M1272" s="202"/>
      <c r="N1272" s="203"/>
      <c r="O1272" s="59"/>
      <c r="P1272" s="59"/>
      <c r="Q1272" s="59"/>
      <c r="R1272" s="59"/>
      <c r="S1272" s="59"/>
      <c r="T1272" s="60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T1272" s="18" t="s">
        <v>638</v>
      </c>
      <c r="AU1272" s="18" t="s">
        <v>86</v>
      </c>
    </row>
    <row r="1273" spans="1:65" s="2" customFormat="1" ht="16.5" customHeight="1">
      <c r="A1273" s="33"/>
      <c r="B1273" s="149"/>
      <c r="C1273" s="163" t="s">
        <v>1568</v>
      </c>
      <c r="D1273" s="163" t="s">
        <v>165</v>
      </c>
      <c r="E1273" s="164" t="s">
        <v>1569</v>
      </c>
      <c r="F1273" s="165" t="s">
        <v>1570</v>
      </c>
      <c r="G1273" s="166" t="s">
        <v>178</v>
      </c>
      <c r="H1273" s="167">
        <v>6.06</v>
      </c>
      <c r="I1273" s="168"/>
      <c r="J1273" s="169">
        <f>ROUND(I1273*H1273,2)</f>
        <v>0</v>
      </c>
      <c r="K1273" s="165" t="s">
        <v>636</v>
      </c>
      <c r="L1273" s="170"/>
      <c r="M1273" s="171" t="s">
        <v>1</v>
      </c>
      <c r="N1273" s="172" t="s">
        <v>43</v>
      </c>
      <c r="O1273" s="59"/>
      <c r="P1273" s="159">
        <f>O1273*H1273</f>
        <v>0</v>
      </c>
      <c r="Q1273" s="159">
        <v>0.155</v>
      </c>
      <c r="R1273" s="159">
        <f>Q1273*H1273</f>
        <v>0.9392999999999999</v>
      </c>
      <c r="S1273" s="159">
        <v>0</v>
      </c>
      <c r="T1273" s="160">
        <f>S1273*H1273</f>
        <v>0</v>
      </c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R1273" s="161" t="s">
        <v>158</v>
      </c>
      <c r="AT1273" s="161" t="s">
        <v>165</v>
      </c>
      <c r="AU1273" s="161" t="s">
        <v>86</v>
      </c>
      <c r="AY1273" s="18" t="s">
        <v>157</v>
      </c>
      <c r="BE1273" s="162">
        <f>IF(N1273="základní",J1273,0)</f>
        <v>0</v>
      </c>
      <c r="BF1273" s="162">
        <f>IF(N1273="snížená",J1273,0)</f>
        <v>0</v>
      </c>
      <c r="BG1273" s="162">
        <f>IF(N1273="zákl. přenesená",J1273,0)</f>
        <v>0</v>
      </c>
      <c r="BH1273" s="162">
        <f>IF(N1273="sníž. přenesená",J1273,0)</f>
        <v>0</v>
      </c>
      <c r="BI1273" s="162">
        <f>IF(N1273="nulová",J1273,0)</f>
        <v>0</v>
      </c>
      <c r="BJ1273" s="18" t="s">
        <v>33</v>
      </c>
      <c r="BK1273" s="162">
        <f>ROUND(I1273*H1273,2)</f>
        <v>0</v>
      </c>
      <c r="BL1273" s="18" t="s">
        <v>164</v>
      </c>
      <c r="BM1273" s="161" t="s">
        <v>1571</v>
      </c>
    </row>
    <row r="1274" spans="2:51" s="14" customFormat="1" ht="12">
      <c r="B1274" s="186"/>
      <c r="D1274" s="179" t="s">
        <v>245</v>
      </c>
      <c r="F1274" s="188" t="s">
        <v>1572</v>
      </c>
      <c r="H1274" s="189">
        <v>6.06</v>
      </c>
      <c r="I1274" s="190"/>
      <c r="L1274" s="186"/>
      <c r="M1274" s="191"/>
      <c r="N1274" s="192"/>
      <c r="O1274" s="192"/>
      <c r="P1274" s="192"/>
      <c r="Q1274" s="192"/>
      <c r="R1274" s="192"/>
      <c r="S1274" s="192"/>
      <c r="T1274" s="193"/>
      <c r="AT1274" s="187" t="s">
        <v>245</v>
      </c>
      <c r="AU1274" s="187" t="s">
        <v>86</v>
      </c>
      <c r="AV1274" s="14" t="s">
        <v>86</v>
      </c>
      <c r="AW1274" s="14" t="s">
        <v>3</v>
      </c>
      <c r="AX1274" s="14" t="s">
        <v>33</v>
      </c>
      <c r="AY1274" s="187" t="s">
        <v>157</v>
      </c>
    </row>
    <row r="1275" spans="1:65" s="2" customFormat="1" ht="16.5" customHeight="1">
      <c r="A1275" s="33"/>
      <c r="B1275" s="149"/>
      <c r="C1275" s="150" t="s">
        <v>1573</v>
      </c>
      <c r="D1275" s="150" t="s">
        <v>160</v>
      </c>
      <c r="E1275" s="151" t="s">
        <v>1574</v>
      </c>
      <c r="F1275" s="152" t="s">
        <v>1575</v>
      </c>
      <c r="G1275" s="153" t="s">
        <v>178</v>
      </c>
      <c r="H1275" s="154">
        <v>3</v>
      </c>
      <c r="I1275" s="155"/>
      <c r="J1275" s="156">
        <f>ROUND(I1275*H1275,2)</f>
        <v>0</v>
      </c>
      <c r="K1275" s="152" t="s">
        <v>636</v>
      </c>
      <c r="L1275" s="34"/>
      <c r="M1275" s="157" t="s">
        <v>1</v>
      </c>
      <c r="N1275" s="158" t="s">
        <v>43</v>
      </c>
      <c r="O1275" s="59"/>
      <c r="P1275" s="159">
        <f>O1275*H1275</f>
        <v>0</v>
      </c>
      <c r="Q1275" s="159">
        <v>0.03076</v>
      </c>
      <c r="R1275" s="159">
        <f>Q1275*H1275</f>
        <v>0.09228</v>
      </c>
      <c r="S1275" s="159">
        <v>0</v>
      </c>
      <c r="T1275" s="160">
        <f>S1275*H1275</f>
        <v>0</v>
      </c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R1275" s="161" t="s">
        <v>164</v>
      </c>
      <c r="AT1275" s="161" t="s">
        <v>160</v>
      </c>
      <c r="AU1275" s="161" t="s">
        <v>86</v>
      </c>
      <c r="AY1275" s="18" t="s">
        <v>157</v>
      </c>
      <c r="BE1275" s="162">
        <f>IF(N1275="základní",J1275,0)</f>
        <v>0</v>
      </c>
      <c r="BF1275" s="162">
        <f>IF(N1275="snížená",J1275,0)</f>
        <v>0</v>
      </c>
      <c r="BG1275" s="162">
        <f>IF(N1275="zákl. přenesená",J1275,0)</f>
        <v>0</v>
      </c>
      <c r="BH1275" s="162">
        <f>IF(N1275="sníž. přenesená",J1275,0)</f>
        <v>0</v>
      </c>
      <c r="BI1275" s="162">
        <f>IF(N1275="nulová",J1275,0)</f>
        <v>0</v>
      </c>
      <c r="BJ1275" s="18" t="s">
        <v>33</v>
      </c>
      <c r="BK1275" s="162">
        <f>ROUND(I1275*H1275,2)</f>
        <v>0</v>
      </c>
      <c r="BL1275" s="18" t="s">
        <v>164</v>
      </c>
      <c r="BM1275" s="161" t="s">
        <v>1576</v>
      </c>
    </row>
    <row r="1276" spans="1:47" s="2" customFormat="1" ht="12">
      <c r="A1276" s="33"/>
      <c r="B1276" s="34"/>
      <c r="C1276" s="33"/>
      <c r="D1276" s="199" t="s">
        <v>638</v>
      </c>
      <c r="E1276" s="33"/>
      <c r="F1276" s="200" t="s">
        <v>1577</v>
      </c>
      <c r="G1276" s="33"/>
      <c r="H1276" s="33"/>
      <c r="I1276" s="201"/>
      <c r="J1276" s="33"/>
      <c r="K1276" s="33"/>
      <c r="L1276" s="34"/>
      <c r="M1276" s="202"/>
      <c r="N1276" s="203"/>
      <c r="O1276" s="59"/>
      <c r="P1276" s="59"/>
      <c r="Q1276" s="59"/>
      <c r="R1276" s="59"/>
      <c r="S1276" s="59"/>
      <c r="T1276" s="60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T1276" s="18" t="s">
        <v>638</v>
      </c>
      <c r="AU1276" s="18" t="s">
        <v>86</v>
      </c>
    </row>
    <row r="1277" spans="1:65" s="2" customFormat="1" ht="16.5" customHeight="1">
      <c r="A1277" s="33"/>
      <c r="B1277" s="149"/>
      <c r="C1277" s="163" t="s">
        <v>1578</v>
      </c>
      <c r="D1277" s="163" t="s">
        <v>165</v>
      </c>
      <c r="E1277" s="164" t="s">
        <v>1579</v>
      </c>
      <c r="F1277" s="165" t="s">
        <v>1580</v>
      </c>
      <c r="G1277" s="166" t="s">
        <v>178</v>
      </c>
      <c r="H1277" s="167">
        <v>3.03</v>
      </c>
      <c r="I1277" s="168"/>
      <c r="J1277" s="169">
        <f>ROUND(I1277*H1277,2)</f>
        <v>0</v>
      </c>
      <c r="K1277" s="165" t="s">
        <v>636</v>
      </c>
      <c r="L1277" s="170"/>
      <c r="M1277" s="171" t="s">
        <v>1</v>
      </c>
      <c r="N1277" s="172" t="s">
        <v>43</v>
      </c>
      <c r="O1277" s="59"/>
      <c r="P1277" s="159">
        <f>O1277*H1277</f>
        <v>0</v>
      </c>
      <c r="Q1277" s="159">
        <v>0.15</v>
      </c>
      <c r="R1277" s="159">
        <f>Q1277*H1277</f>
        <v>0.45449999999999996</v>
      </c>
      <c r="S1277" s="159">
        <v>0</v>
      </c>
      <c r="T1277" s="160">
        <f>S1277*H1277</f>
        <v>0</v>
      </c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R1277" s="161" t="s">
        <v>158</v>
      </c>
      <c r="AT1277" s="161" t="s">
        <v>165</v>
      </c>
      <c r="AU1277" s="161" t="s">
        <v>86</v>
      </c>
      <c r="AY1277" s="18" t="s">
        <v>157</v>
      </c>
      <c r="BE1277" s="162">
        <f>IF(N1277="základní",J1277,0)</f>
        <v>0</v>
      </c>
      <c r="BF1277" s="162">
        <f>IF(N1277="snížená",J1277,0)</f>
        <v>0</v>
      </c>
      <c r="BG1277" s="162">
        <f>IF(N1277="zákl. přenesená",J1277,0)</f>
        <v>0</v>
      </c>
      <c r="BH1277" s="162">
        <f>IF(N1277="sníž. přenesená",J1277,0)</f>
        <v>0</v>
      </c>
      <c r="BI1277" s="162">
        <f>IF(N1277="nulová",J1277,0)</f>
        <v>0</v>
      </c>
      <c r="BJ1277" s="18" t="s">
        <v>33</v>
      </c>
      <c r="BK1277" s="162">
        <f>ROUND(I1277*H1277,2)</f>
        <v>0</v>
      </c>
      <c r="BL1277" s="18" t="s">
        <v>164</v>
      </c>
      <c r="BM1277" s="161" t="s">
        <v>1581</v>
      </c>
    </row>
    <row r="1278" spans="2:51" s="14" customFormat="1" ht="12">
      <c r="B1278" s="186"/>
      <c r="D1278" s="179" t="s">
        <v>245</v>
      </c>
      <c r="F1278" s="188" t="s">
        <v>1219</v>
      </c>
      <c r="H1278" s="189">
        <v>3.03</v>
      </c>
      <c r="I1278" s="190"/>
      <c r="L1278" s="186"/>
      <c r="M1278" s="191"/>
      <c r="N1278" s="192"/>
      <c r="O1278" s="192"/>
      <c r="P1278" s="192"/>
      <c r="Q1278" s="192"/>
      <c r="R1278" s="192"/>
      <c r="S1278" s="192"/>
      <c r="T1278" s="193"/>
      <c r="AT1278" s="187" t="s">
        <v>245</v>
      </c>
      <c r="AU1278" s="187" t="s">
        <v>86</v>
      </c>
      <c r="AV1278" s="14" t="s">
        <v>86</v>
      </c>
      <c r="AW1278" s="14" t="s">
        <v>3</v>
      </c>
      <c r="AX1278" s="14" t="s">
        <v>33</v>
      </c>
      <c r="AY1278" s="187" t="s">
        <v>157</v>
      </c>
    </row>
    <row r="1279" spans="1:65" s="2" customFormat="1" ht="16.5" customHeight="1">
      <c r="A1279" s="33"/>
      <c r="B1279" s="149"/>
      <c r="C1279" s="150" t="s">
        <v>1582</v>
      </c>
      <c r="D1279" s="150" t="s">
        <v>160</v>
      </c>
      <c r="E1279" s="151" t="s">
        <v>1583</v>
      </c>
      <c r="F1279" s="152" t="s">
        <v>1584</v>
      </c>
      <c r="G1279" s="153" t="s">
        <v>178</v>
      </c>
      <c r="H1279" s="154">
        <v>3</v>
      </c>
      <c r="I1279" s="155"/>
      <c r="J1279" s="156">
        <f>ROUND(I1279*H1279,2)</f>
        <v>0</v>
      </c>
      <c r="K1279" s="152" t="s">
        <v>636</v>
      </c>
      <c r="L1279" s="34"/>
      <c r="M1279" s="157" t="s">
        <v>1</v>
      </c>
      <c r="N1279" s="158" t="s">
        <v>43</v>
      </c>
      <c r="O1279" s="59"/>
      <c r="P1279" s="159">
        <f>O1279*H1279</f>
        <v>0</v>
      </c>
      <c r="Q1279" s="159">
        <v>0.21734</v>
      </c>
      <c r="R1279" s="159">
        <f>Q1279*H1279</f>
        <v>0.65202</v>
      </c>
      <c r="S1279" s="159">
        <v>0</v>
      </c>
      <c r="T1279" s="160">
        <f>S1279*H1279</f>
        <v>0</v>
      </c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R1279" s="161" t="s">
        <v>164</v>
      </c>
      <c r="AT1279" s="161" t="s">
        <v>160</v>
      </c>
      <c r="AU1279" s="161" t="s">
        <v>86</v>
      </c>
      <c r="AY1279" s="18" t="s">
        <v>157</v>
      </c>
      <c r="BE1279" s="162">
        <f>IF(N1279="základní",J1279,0)</f>
        <v>0</v>
      </c>
      <c r="BF1279" s="162">
        <f>IF(N1279="snížená",J1279,0)</f>
        <v>0</v>
      </c>
      <c r="BG1279" s="162">
        <f>IF(N1279="zákl. přenesená",J1279,0)</f>
        <v>0</v>
      </c>
      <c r="BH1279" s="162">
        <f>IF(N1279="sníž. přenesená",J1279,0)</f>
        <v>0</v>
      </c>
      <c r="BI1279" s="162">
        <f>IF(N1279="nulová",J1279,0)</f>
        <v>0</v>
      </c>
      <c r="BJ1279" s="18" t="s">
        <v>33</v>
      </c>
      <c r="BK1279" s="162">
        <f>ROUND(I1279*H1279,2)</f>
        <v>0</v>
      </c>
      <c r="BL1279" s="18" t="s">
        <v>164</v>
      </c>
      <c r="BM1279" s="161" t="s">
        <v>1585</v>
      </c>
    </row>
    <row r="1280" spans="1:47" s="2" customFormat="1" ht="12">
      <c r="A1280" s="33"/>
      <c r="B1280" s="34"/>
      <c r="C1280" s="33"/>
      <c r="D1280" s="199" t="s">
        <v>638</v>
      </c>
      <c r="E1280" s="33"/>
      <c r="F1280" s="200" t="s">
        <v>1586</v>
      </c>
      <c r="G1280" s="33"/>
      <c r="H1280" s="33"/>
      <c r="I1280" s="201"/>
      <c r="J1280" s="33"/>
      <c r="K1280" s="33"/>
      <c r="L1280" s="34"/>
      <c r="M1280" s="202"/>
      <c r="N1280" s="203"/>
      <c r="O1280" s="59"/>
      <c r="P1280" s="59"/>
      <c r="Q1280" s="59"/>
      <c r="R1280" s="59"/>
      <c r="S1280" s="59"/>
      <c r="T1280" s="60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T1280" s="18" t="s">
        <v>638</v>
      </c>
      <c r="AU1280" s="18" t="s">
        <v>86</v>
      </c>
    </row>
    <row r="1281" spans="1:65" s="2" customFormat="1" ht="21.75" customHeight="1">
      <c r="A1281" s="33"/>
      <c r="B1281" s="149"/>
      <c r="C1281" s="163" t="s">
        <v>1587</v>
      </c>
      <c r="D1281" s="163" t="s">
        <v>165</v>
      </c>
      <c r="E1281" s="164" t="s">
        <v>1588</v>
      </c>
      <c r="F1281" s="165" t="s">
        <v>1589</v>
      </c>
      <c r="G1281" s="166" t="s">
        <v>178</v>
      </c>
      <c r="H1281" s="167">
        <v>3</v>
      </c>
      <c r="I1281" s="168"/>
      <c r="J1281" s="169">
        <f>ROUND(I1281*H1281,2)</f>
        <v>0</v>
      </c>
      <c r="K1281" s="165" t="s">
        <v>1</v>
      </c>
      <c r="L1281" s="170"/>
      <c r="M1281" s="171" t="s">
        <v>1</v>
      </c>
      <c r="N1281" s="172" t="s">
        <v>43</v>
      </c>
      <c r="O1281" s="59"/>
      <c r="P1281" s="159">
        <f>O1281*H1281</f>
        <v>0</v>
      </c>
      <c r="Q1281" s="159">
        <v>0.063</v>
      </c>
      <c r="R1281" s="159">
        <f>Q1281*H1281</f>
        <v>0.189</v>
      </c>
      <c r="S1281" s="159">
        <v>0</v>
      </c>
      <c r="T1281" s="160">
        <f>S1281*H1281</f>
        <v>0</v>
      </c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R1281" s="161" t="s">
        <v>158</v>
      </c>
      <c r="AT1281" s="161" t="s">
        <v>165</v>
      </c>
      <c r="AU1281" s="161" t="s">
        <v>86</v>
      </c>
      <c r="AY1281" s="18" t="s">
        <v>157</v>
      </c>
      <c r="BE1281" s="162">
        <f>IF(N1281="základní",J1281,0)</f>
        <v>0</v>
      </c>
      <c r="BF1281" s="162">
        <f>IF(N1281="snížená",J1281,0)</f>
        <v>0</v>
      </c>
      <c r="BG1281" s="162">
        <f>IF(N1281="zákl. přenesená",J1281,0)</f>
        <v>0</v>
      </c>
      <c r="BH1281" s="162">
        <f>IF(N1281="sníž. přenesená",J1281,0)</f>
        <v>0</v>
      </c>
      <c r="BI1281" s="162">
        <f>IF(N1281="nulová",J1281,0)</f>
        <v>0</v>
      </c>
      <c r="BJ1281" s="18" t="s">
        <v>33</v>
      </c>
      <c r="BK1281" s="162">
        <f>ROUND(I1281*H1281,2)</f>
        <v>0</v>
      </c>
      <c r="BL1281" s="18" t="s">
        <v>164</v>
      </c>
      <c r="BM1281" s="161" t="s">
        <v>1590</v>
      </c>
    </row>
    <row r="1282" spans="1:47" s="2" customFormat="1" ht="19.5">
      <c r="A1282" s="33"/>
      <c r="B1282" s="34"/>
      <c r="C1282" s="33"/>
      <c r="D1282" s="179" t="s">
        <v>1217</v>
      </c>
      <c r="E1282" s="33"/>
      <c r="F1282" s="223" t="s">
        <v>1591</v>
      </c>
      <c r="G1282" s="33"/>
      <c r="H1282" s="33"/>
      <c r="I1282" s="201"/>
      <c r="J1282" s="33"/>
      <c r="K1282" s="33"/>
      <c r="L1282" s="34"/>
      <c r="M1282" s="202"/>
      <c r="N1282" s="203"/>
      <c r="O1282" s="59"/>
      <c r="P1282" s="59"/>
      <c r="Q1282" s="59"/>
      <c r="R1282" s="59"/>
      <c r="S1282" s="59"/>
      <c r="T1282" s="60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T1282" s="18" t="s">
        <v>1217</v>
      </c>
      <c r="AU1282" s="18" t="s">
        <v>86</v>
      </c>
    </row>
    <row r="1283" spans="1:65" s="2" customFormat="1" ht="16.5" customHeight="1">
      <c r="A1283" s="33"/>
      <c r="B1283" s="149"/>
      <c r="C1283" s="163" t="s">
        <v>1592</v>
      </c>
      <c r="D1283" s="163" t="s">
        <v>165</v>
      </c>
      <c r="E1283" s="164" t="s">
        <v>1593</v>
      </c>
      <c r="F1283" s="165" t="s">
        <v>1594</v>
      </c>
      <c r="G1283" s="166" t="s">
        <v>178</v>
      </c>
      <c r="H1283" s="167">
        <v>3</v>
      </c>
      <c r="I1283" s="168"/>
      <c r="J1283" s="169">
        <f>ROUND(I1283*H1283,2)</f>
        <v>0</v>
      </c>
      <c r="K1283" s="165" t="s">
        <v>636</v>
      </c>
      <c r="L1283" s="170"/>
      <c r="M1283" s="171" t="s">
        <v>1</v>
      </c>
      <c r="N1283" s="172" t="s">
        <v>43</v>
      </c>
      <c r="O1283" s="59"/>
      <c r="P1283" s="159">
        <f>O1283*H1283</f>
        <v>0</v>
      </c>
      <c r="Q1283" s="159">
        <v>0.004</v>
      </c>
      <c r="R1283" s="159">
        <f>Q1283*H1283</f>
        <v>0.012</v>
      </c>
      <c r="S1283" s="159">
        <v>0</v>
      </c>
      <c r="T1283" s="160">
        <f>S1283*H1283</f>
        <v>0</v>
      </c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R1283" s="161" t="s">
        <v>158</v>
      </c>
      <c r="AT1283" s="161" t="s">
        <v>165</v>
      </c>
      <c r="AU1283" s="161" t="s">
        <v>86</v>
      </c>
      <c r="AY1283" s="18" t="s">
        <v>157</v>
      </c>
      <c r="BE1283" s="162">
        <f>IF(N1283="základní",J1283,0)</f>
        <v>0</v>
      </c>
      <c r="BF1283" s="162">
        <f>IF(N1283="snížená",J1283,0)</f>
        <v>0</v>
      </c>
      <c r="BG1283" s="162">
        <f>IF(N1283="zákl. přenesená",J1283,0)</f>
        <v>0</v>
      </c>
      <c r="BH1283" s="162">
        <f>IF(N1283="sníž. přenesená",J1283,0)</f>
        <v>0</v>
      </c>
      <c r="BI1283" s="162">
        <f>IF(N1283="nulová",J1283,0)</f>
        <v>0</v>
      </c>
      <c r="BJ1283" s="18" t="s">
        <v>33</v>
      </c>
      <c r="BK1283" s="162">
        <f>ROUND(I1283*H1283,2)</f>
        <v>0</v>
      </c>
      <c r="BL1283" s="18" t="s">
        <v>164</v>
      </c>
      <c r="BM1283" s="161" t="s">
        <v>1595</v>
      </c>
    </row>
    <row r="1284" spans="1:65" s="2" customFormat="1" ht="16.5" customHeight="1">
      <c r="A1284" s="33"/>
      <c r="B1284" s="149"/>
      <c r="C1284" s="150" t="s">
        <v>1596</v>
      </c>
      <c r="D1284" s="150" t="s">
        <v>160</v>
      </c>
      <c r="E1284" s="151" t="s">
        <v>1597</v>
      </c>
      <c r="F1284" s="152" t="s">
        <v>1598</v>
      </c>
      <c r="G1284" s="153" t="s">
        <v>730</v>
      </c>
      <c r="H1284" s="154">
        <v>2.295</v>
      </c>
      <c r="I1284" s="155"/>
      <c r="J1284" s="156">
        <f>ROUND(I1284*H1284,2)</f>
        <v>0</v>
      </c>
      <c r="K1284" s="152" t="s">
        <v>636</v>
      </c>
      <c r="L1284" s="34"/>
      <c r="M1284" s="157" t="s">
        <v>1</v>
      </c>
      <c r="N1284" s="158" t="s">
        <v>43</v>
      </c>
      <c r="O1284" s="59"/>
      <c r="P1284" s="159">
        <f>O1284*H1284</f>
        <v>0</v>
      </c>
      <c r="Q1284" s="159">
        <v>2.30102</v>
      </c>
      <c r="R1284" s="159">
        <f>Q1284*H1284</f>
        <v>5.280840899999999</v>
      </c>
      <c r="S1284" s="159">
        <v>0</v>
      </c>
      <c r="T1284" s="160">
        <f>S1284*H1284</f>
        <v>0</v>
      </c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R1284" s="161" t="s">
        <v>164</v>
      </c>
      <c r="AT1284" s="161" t="s">
        <v>160</v>
      </c>
      <c r="AU1284" s="161" t="s">
        <v>86</v>
      </c>
      <c r="AY1284" s="18" t="s">
        <v>157</v>
      </c>
      <c r="BE1284" s="162">
        <f>IF(N1284="základní",J1284,0)</f>
        <v>0</v>
      </c>
      <c r="BF1284" s="162">
        <f>IF(N1284="snížená",J1284,0)</f>
        <v>0</v>
      </c>
      <c r="BG1284" s="162">
        <f>IF(N1284="zákl. přenesená",J1284,0)</f>
        <v>0</v>
      </c>
      <c r="BH1284" s="162">
        <f>IF(N1284="sníž. přenesená",J1284,0)</f>
        <v>0</v>
      </c>
      <c r="BI1284" s="162">
        <f>IF(N1284="nulová",J1284,0)</f>
        <v>0</v>
      </c>
      <c r="BJ1284" s="18" t="s">
        <v>33</v>
      </c>
      <c r="BK1284" s="162">
        <f>ROUND(I1284*H1284,2)</f>
        <v>0</v>
      </c>
      <c r="BL1284" s="18" t="s">
        <v>164</v>
      </c>
      <c r="BM1284" s="161" t="s">
        <v>1599</v>
      </c>
    </row>
    <row r="1285" spans="1:47" s="2" customFormat="1" ht="12">
      <c r="A1285" s="33"/>
      <c r="B1285" s="34"/>
      <c r="C1285" s="33"/>
      <c r="D1285" s="199" t="s">
        <v>638</v>
      </c>
      <c r="E1285" s="33"/>
      <c r="F1285" s="200" t="s">
        <v>1600</v>
      </c>
      <c r="G1285" s="33"/>
      <c r="H1285" s="33"/>
      <c r="I1285" s="201"/>
      <c r="J1285" s="33"/>
      <c r="K1285" s="33"/>
      <c r="L1285" s="34"/>
      <c r="M1285" s="202"/>
      <c r="N1285" s="203"/>
      <c r="O1285" s="59"/>
      <c r="P1285" s="59"/>
      <c r="Q1285" s="59"/>
      <c r="R1285" s="59"/>
      <c r="S1285" s="59"/>
      <c r="T1285" s="60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T1285" s="18" t="s">
        <v>638</v>
      </c>
      <c r="AU1285" s="18" t="s">
        <v>86</v>
      </c>
    </row>
    <row r="1286" spans="2:51" s="14" customFormat="1" ht="12">
      <c r="B1286" s="186"/>
      <c r="D1286" s="179" t="s">
        <v>245</v>
      </c>
      <c r="E1286" s="187" t="s">
        <v>1</v>
      </c>
      <c r="F1286" s="188" t="s">
        <v>1601</v>
      </c>
      <c r="H1286" s="189">
        <v>2.295</v>
      </c>
      <c r="I1286" s="190"/>
      <c r="L1286" s="186"/>
      <c r="M1286" s="191"/>
      <c r="N1286" s="192"/>
      <c r="O1286" s="192"/>
      <c r="P1286" s="192"/>
      <c r="Q1286" s="192"/>
      <c r="R1286" s="192"/>
      <c r="S1286" s="192"/>
      <c r="T1286" s="193"/>
      <c r="AT1286" s="187" t="s">
        <v>245</v>
      </c>
      <c r="AU1286" s="187" t="s">
        <v>86</v>
      </c>
      <c r="AV1286" s="14" t="s">
        <v>86</v>
      </c>
      <c r="AW1286" s="14" t="s">
        <v>31</v>
      </c>
      <c r="AX1286" s="14" t="s">
        <v>78</v>
      </c>
      <c r="AY1286" s="187" t="s">
        <v>157</v>
      </c>
    </row>
    <row r="1287" spans="2:51" s="15" customFormat="1" ht="12">
      <c r="B1287" s="204"/>
      <c r="D1287" s="179" t="s">
        <v>245</v>
      </c>
      <c r="E1287" s="205" t="s">
        <v>1602</v>
      </c>
      <c r="F1287" s="206" t="s">
        <v>645</v>
      </c>
      <c r="H1287" s="207">
        <v>2.295</v>
      </c>
      <c r="I1287" s="208"/>
      <c r="L1287" s="204"/>
      <c r="M1287" s="209"/>
      <c r="N1287" s="210"/>
      <c r="O1287" s="210"/>
      <c r="P1287" s="210"/>
      <c r="Q1287" s="210"/>
      <c r="R1287" s="210"/>
      <c r="S1287" s="210"/>
      <c r="T1287" s="211"/>
      <c r="AT1287" s="205" t="s">
        <v>245</v>
      </c>
      <c r="AU1287" s="205" t="s">
        <v>86</v>
      </c>
      <c r="AV1287" s="15" t="s">
        <v>164</v>
      </c>
      <c r="AW1287" s="15" t="s">
        <v>31</v>
      </c>
      <c r="AX1287" s="15" t="s">
        <v>33</v>
      </c>
      <c r="AY1287" s="205" t="s">
        <v>157</v>
      </c>
    </row>
    <row r="1288" spans="1:47" s="2" customFormat="1" ht="12">
      <c r="A1288" s="33"/>
      <c r="B1288" s="34"/>
      <c r="C1288" s="33"/>
      <c r="D1288" s="179" t="s">
        <v>782</v>
      </c>
      <c r="E1288" s="33"/>
      <c r="F1288" s="220" t="s">
        <v>1019</v>
      </c>
      <c r="G1288" s="33"/>
      <c r="H1288" s="33"/>
      <c r="I1288" s="33"/>
      <c r="J1288" s="33"/>
      <c r="K1288" s="33"/>
      <c r="L1288" s="34"/>
      <c r="M1288" s="202"/>
      <c r="N1288" s="203"/>
      <c r="O1288" s="59"/>
      <c r="P1288" s="59"/>
      <c r="Q1288" s="59"/>
      <c r="R1288" s="59"/>
      <c r="S1288" s="59"/>
      <c r="T1288" s="60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U1288" s="18" t="s">
        <v>86</v>
      </c>
    </row>
    <row r="1289" spans="1:47" s="2" customFormat="1" ht="12">
      <c r="A1289" s="33"/>
      <c r="B1289" s="34"/>
      <c r="C1289" s="33"/>
      <c r="D1289" s="179" t="s">
        <v>782</v>
      </c>
      <c r="E1289" s="33"/>
      <c r="F1289" s="221" t="s">
        <v>1020</v>
      </c>
      <c r="G1289" s="33"/>
      <c r="H1289" s="222">
        <v>9</v>
      </c>
      <c r="I1289" s="33"/>
      <c r="J1289" s="33"/>
      <c r="K1289" s="33"/>
      <c r="L1289" s="34"/>
      <c r="M1289" s="202"/>
      <c r="N1289" s="203"/>
      <c r="O1289" s="59"/>
      <c r="P1289" s="59"/>
      <c r="Q1289" s="59"/>
      <c r="R1289" s="59"/>
      <c r="S1289" s="59"/>
      <c r="T1289" s="60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U1289" s="18" t="s">
        <v>86</v>
      </c>
    </row>
    <row r="1290" spans="1:47" s="2" customFormat="1" ht="12">
      <c r="A1290" s="33"/>
      <c r="B1290" s="34"/>
      <c r="C1290" s="33"/>
      <c r="D1290" s="179" t="s">
        <v>782</v>
      </c>
      <c r="E1290" s="33"/>
      <c r="F1290" s="221" t="s">
        <v>645</v>
      </c>
      <c r="G1290" s="33"/>
      <c r="H1290" s="222">
        <v>9</v>
      </c>
      <c r="I1290" s="33"/>
      <c r="J1290" s="33"/>
      <c r="K1290" s="33"/>
      <c r="L1290" s="34"/>
      <c r="M1290" s="202"/>
      <c r="N1290" s="203"/>
      <c r="O1290" s="59"/>
      <c r="P1290" s="59"/>
      <c r="Q1290" s="59"/>
      <c r="R1290" s="59"/>
      <c r="S1290" s="59"/>
      <c r="T1290" s="60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U1290" s="18" t="s">
        <v>86</v>
      </c>
    </row>
    <row r="1291" spans="1:65" s="2" customFormat="1" ht="16.5" customHeight="1">
      <c r="A1291" s="33"/>
      <c r="B1291" s="149"/>
      <c r="C1291" s="150" t="s">
        <v>1603</v>
      </c>
      <c r="D1291" s="150" t="s">
        <v>160</v>
      </c>
      <c r="E1291" s="151" t="s">
        <v>1604</v>
      </c>
      <c r="F1291" s="152" t="s">
        <v>1605</v>
      </c>
      <c r="G1291" s="153" t="s">
        <v>163</v>
      </c>
      <c r="H1291" s="154">
        <v>9</v>
      </c>
      <c r="I1291" s="155"/>
      <c r="J1291" s="156">
        <f>ROUND(I1291*H1291,2)</f>
        <v>0</v>
      </c>
      <c r="K1291" s="152" t="s">
        <v>636</v>
      </c>
      <c r="L1291" s="34"/>
      <c r="M1291" s="157" t="s">
        <v>1</v>
      </c>
      <c r="N1291" s="158" t="s">
        <v>43</v>
      </c>
      <c r="O1291" s="59"/>
      <c r="P1291" s="159">
        <f>O1291*H1291</f>
        <v>0</v>
      </c>
      <c r="Q1291" s="159">
        <v>0</v>
      </c>
      <c r="R1291" s="159">
        <f>Q1291*H1291</f>
        <v>0</v>
      </c>
      <c r="S1291" s="159">
        <v>0.029</v>
      </c>
      <c r="T1291" s="160">
        <f>S1291*H1291</f>
        <v>0.261</v>
      </c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R1291" s="161" t="s">
        <v>164</v>
      </c>
      <c r="AT1291" s="161" t="s">
        <v>160</v>
      </c>
      <c r="AU1291" s="161" t="s">
        <v>86</v>
      </c>
      <c r="AY1291" s="18" t="s">
        <v>157</v>
      </c>
      <c r="BE1291" s="162">
        <f>IF(N1291="základní",J1291,0)</f>
        <v>0</v>
      </c>
      <c r="BF1291" s="162">
        <f>IF(N1291="snížená",J1291,0)</f>
        <v>0</v>
      </c>
      <c r="BG1291" s="162">
        <f>IF(N1291="zákl. přenesená",J1291,0)</f>
        <v>0</v>
      </c>
      <c r="BH1291" s="162">
        <f>IF(N1291="sníž. přenesená",J1291,0)</f>
        <v>0</v>
      </c>
      <c r="BI1291" s="162">
        <f>IF(N1291="nulová",J1291,0)</f>
        <v>0</v>
      </c>
      <c r="BJ1291" s="18" t="s">
        <v>33</v>
      </c>
      <c r="BK1291" s="162">
        <f>ROUND(I1291*H1291,2)</f>
        <v>0</v>
      </c>
      <c r="BL1291" s="18" t="s">
        <v>164</v>
      </c>
      <c r="BM1291" s="161" t="s">
        <v>1606</v>
      </c>
    </row>
    <row r="1292" spans="1:47" s="2" customFormat="1" ht="12">
      <c r="A1292" s="33"/>
      <c r="B1292" s="34"/>
      <c r="C1292" s="33"/>
      <c r="D1292" s="199" t="s">
        <v>638</v>
      </c>
      <c r="E1292" s="33"/>
      <c r="F1292" s="200" t="s">
        <v>1607</v>
      </c>
      <c r="G1292" s="33"/>
      <c r="H1292" s="33"/>
      <c r="I1292" s="201"/>
      <c r="J1292" s="33"/>
      <c r="K1292" s="33"/>
      <c r="L1292" s="34"/>
      <c r="M1292" s="202"/>
      <c r="N1292" s="203"/>
      <c r="O1292" s="59"/>
      <c r="P1292" s="59"/>
      <c r="Q1292" s="59"/>
      <c r="R1292" s="59"/>
      <c r="S1292" s="59"/>
      <c r="T1292" s="60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T1292" s="18" t="s">
        <v>638</v>
      </c>
      <c r="AU1292" s="18" t="s">
        <v>86</v>
      </c>
    </row>
    <row r="1293" spans="2:51" s="14" customFormat="1" ht="12">
      <c r="B1293" s="186"/>
      <c r="D1293" s="179" t="s">
        <v>245</v>
      </c>
      <c r="E1293" s="187" t="s">
        <v>1</v>
      </c>
      <c r="F1293" s="188" t="s">
        <v>1608</v>
      </c>
      <c r="H1293" s="189">
        <v>9</v>
      </c>
      <c r="I1293" s="190"/>
      <c r="L1293" s="186"/>
      <c r="M1293" s="191"/>
      <c r="N1293" s="192"/>
      <c r="O1293" s="192"/>
      <c r="P1293" s="192"/>
      <c r="Q1293" s="192"/>
      <c r="R1293" s="192"/>
      <c r="S1293" s="192"/>
      <c r="T1293" s="193"/>
      <c r="AT1293" s="187" t="s">
        <v>245</v>
      </c>
      <c r="AU1293" s="187" t="s">
        <v>86</v>
      </c>
      <c r="AV1293" s="14" t="s">
        <v>86</v>
      </c>
      <c r="AW1293" s="14" t="s">
        <v>31</v>
      </c>
      <c r="AX1293" s="14" t="s">
        <v>33</v>
      </c>
      <c r="AY1293" s="187" t="s">
        <v>157</v>
      </c>
    </row>
    <row r="1294" spans="1:47" s="2" customFormat="1" ht="12">
      <c r="A1294" s="33"/>
      <c r="B1294" s="34"/>
      <c r="C1294" s="33"/>
      <c r="D1294" s="179" t="s">
        <v>782</v>
      </c>
      <c r="E1294" s="33"/>
      <c r="F1294" s="220" t="s">
        <v>1019</v>
      </c>
      <c r="G1294" s="33"/>
      <c r="H1294" s="33"/>
      <c r="I1294" s="33"/>
      <c r="J1294" s="33"/>
      <c r="K1294" s="33"/>
      <c r="L1294" s="34"/>
      <c r="M1294" s="202"/>
      <c r="N1294" s="203"/>
      <c r="O1294" s="59"/>
      <c r="P1294" s="59"/>
      <c r="Q1294" s="59"/>
      <c r="R1294" s="59"/>
      <c r="S1294" s="59"/>
      <c r="T1294" s="60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U1294" s="18" t="s">
        <v>86</v>
      </c>
    </row>
    <row r="1295" spans="1:47" s="2" customFormat="1" ht="12">
      <c r="A1295" s="33"/>
      <c r="B1295" s="34"/>
      <c r="C1295" s="33"/>
      <c r="D1295" s="179" t="s">
        <v>782</v>
      </c>
      <c r="E1295" s="33"/>
      <c r="F1295" s="221" t="s">
        <v>1020</v>
      </c>
      <c r="G1295" s="33"/>
      <c r="H1295" s="222">
        <v>9</v>
      </c>
      <c r="I1295" s="33"/>
      <c r="J1295" s="33"/>
      <c r="K1295" s="33"/>
      <c r="L1295" s="34"/>
      <c r="M1295" s="202"/>
      <c r="N1295" s="203"/>
      <c r="O1295" s="59"/>
      <c r="P1295" s="59"/>
      <c r="Q1295" s="59"/>
      <c r="R1295" s="59"/>
      <c r="S1295" s="59"/>
      <c r="T1295" s="60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U1295" s="18" t="s">
        <v>86</v>
      </c>
    </row>
    <row r="1296" spans="1:47" s="2" customFormat="1" ht="12">
      <c r="A1296" s="33"/>
      <c r="B1296" s="34"/>
      <c r="C1296" s="33"/>
      <c r="D1296" s="179" t="s">
        <v>782</v>
      </c>
      <c r="E1296" s="33"/>
      <c r="F1296" s="221" t="s">
        <v>645</v>
      </c>
      <c r="G1296" s="33"/>
      <c r="H1296" s="222">
        <v>9</v>
      </c>
      <c r="I1296" s="33"/>
      <c r="J1296" s="33"/>
      <c r="K1296" s="33"/>
      <c r="L1296" s="34"/>
      <c r="M1296" s="202"/>
      <c r="N1296" s="203"/>
      <c r="O1296" s="59"/>
      <c r="P1296" s="59"/>
      <c r="Q1296" s="59"/>
      <c r="R1296" s="59"/>
      <c r="S1296" s="59"/>
      <c r="T1296" s="60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U1296" s="18" t="s">
        <v>86</v>
      </c>
    </row>
    <row r="1297" spans="1:65" s="2" customFormat="1" ht="16.5" customHeight="1">
      <c r="A1297" s="33"/>
      <c r="B1297" s="149"/>
      <c r="C1297" s="150" t="s">
        <v>1609</v>
      </c>
      <c r="D1297" s="150" t="s">
        <v>160</v>
      </c>
      <c r="E1297" s="151" t="s">
        <v>1610</v>
      </c>
      <c r="F1297" s="152" t="s">
        <v>1611</v>
      </c>
      <c r="G1297" s="153" t="s">
        <v>730</v>
      </c>
      <c r="H1297" s="154">
        <v>2.525</v>
      </c>
      <c r="I1297" s="155"/>
      <c r="J1297" s="156">
        <f>ROUND(I1297*H1297,2)</f>
        <v>0</v>
      </c>
      <c r="K1297" s="152" t="s">
        <v>636</v>
      </c>
      <c r="L1297" s="34"/>
      <c r="M1297" s="157" t="s">
        <v>1</v>
      </c>
      <c r="N1297" s="158" t="s">
        <v>43</v>
      </c>
      <c r="O1297" s="59"/>
      <c r="P1297" s="159">
        <f>O1297*H1297</f>
        <v>0</v>
      </c>
      <c r="Q1297" s="159">
        <v>0</v>
      </c>
      <c r="R1297" s="159">
        <f>Q1297*H1297</f>
        <v>0</v>
      </c>
      <c r="S1297" s="159">
        <v>1.92</v>
      </c>
      <c r="T1297" s="160">
        <f>S1297*H1297</f>
        <v>4.848</v>
      </c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R1297" s="161" t="s">
        <v>164</v>
      </c>
      <c r="AT1297" s="161" t="s">
        <v>160</v>
      </c>
      <c r="AU1297" s="161" t="s">
        <v>86</v>
      </c>
      <c r="AY1297" s="18" t="s">
        <v>157</v>
      </c>
      <c r="BE1297" s="162">
        <f>IF(N1297="základní",J1297,0)</f>
        <v>0</v>
      </c>
      <c r="BF1297" s="162">
        <f>IF(N1297="snížená",J1297,0)</f>
        <v>0</v>
      </c>
      <c r="BG1297" s="162">
        <f>IF(N1297="zákl. přenesená",J1297,0)</f>
        <v>0</v>
      </c>
      <c r="BH1297" s="162">
        <f>IF(N1297="sníž. přenesená",J1297,0)</f>
        <v>0</v>
      </c>
      <c r="BI1297" s="162">
        <f>IF(N1297="nulová",J1297,0)</f>
        <v>0</v>
      </c>
      <c r="BJ1297" s="18" t="s">
        <v>33</v>
      </c>
      <c r="BK1297" s="162">
        <f>ROUND(I1297*H1297,2)</f>
        <v>0</v>
      </c>
      <c r="BL1297" s="18" t="s">
        <v>164</v>
      </c>
      <c r="BM1297" s="161" t="s">
        <v>1612</v>
      </c>
    </row>
    <row r="1298" spans="1:47" s="2" customFormat="1" ht="12">
      <c r="A1298" s="33"/>
      <c r="B1298" s="34"/>
      <c r="C1298" s="33"/>
      <c r="D1298" s="199" t="s">
        <v>638</v>
      </c>
      <c r="E1298" s="33"/>
      <c r="F1298" s="200" t="s">
        <v>1613</v>
      </c>
      <c r="G1298" s="33"/>
      <c r="H1298" s="33"/>
      <c r="I1298" s="201"/>
      <c r="J1298" s="33"/>
      <c r="K1298" s="33"/>
      <c r="L1298" s="34"/>
      <c r="M1298" s="202"/>
      <c r="N1298" s="203"/>
      <c r="O1298" s="59"/>
      <c r="P1298" s="59"/>
      <c r="Q1298" s="59"/>
      <c r="R1298" s="59"/>
      <c r="S1298" s="59"/>
      <c r="T1298" s="60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T1298" s="18" t="s">
        <v>638</v>
      </c>
      <c r="AU1298" s="18" t="s">
        <v>86</v>
      </c>
    </row>
    <row r="1299" spans="2:51" s="14" customFormat="1" ht="12">
      <c r="B1299" s="186"/>
      <c r="D1299" s="179" t="s">
        <v>245</v>
      </c>
      <c r="E1299" s="187" t="s">
        <v>1</v>
      </c>
      <c r="F1299" s="188" t="s">
        <v>1018</v>
      </c>
      <c r="H1299" s="189">
        <v>2.525</v>
      </c>
      <c r="I1299" s="190"/>
      <c r="L1299" s="186"/>
      <c r="M1299" s="191"/>
      <c r="N1299" s="192"/>
      <c r="O1299" s="192"/>
      <c r="P1299" s="192"/>
      <c r="Q1299" s="192"/>
      <c r="R1299" s="192"/>
      <c r="S1299" s="192"/>
      <c r="T1299" s="193"/>
      <c r="AT1299" s="187" t="s">
        <v>245</v>
      </c>
      <c r="AU1299" s="187" t="s">
        <v>86</v>
      </c>
      <c r="AV1299" s="14" t="s">
        <v>86</v>
      </c>
      <c r="AW1299" s="14" t="s">
        <v>31</v>
      </c>
      <c r="AX1299" s="14" t="s">
        <v>78</v>
      </c>
      <c r="AY1299" s="187" t="s">
        <v>157</v>
      </c>
    </row>
    <row r="1300" spans="2:51" s="15" customFormat="1" ht="12">
      <c r="B1300" s="204"/>
      <c r="D1300" s="179" t="s">
        <v>245</v>
      </c>
      <c r="E1300" s="205" t="s">
        <v>587</v>
      </c>
      <c r="F1300" s="206" t="s">
        <v>645</v>
      </c>
      <c r="H1300" s="207">
        <v>2.525</v>
      </c>
      <c r="I1300" s="208"/>
      <c r="L1300" s="204"/>
      <c r="M1300" s="209"/>
      <c r="N1300" s="210"/>
      <c r="O1300" s="210"/>
      <c r="P1300" s="210"/>
      <c r="Q1300" s="210"/>
      <c r="R1300" s="210"/>
      <c r="S1300" s="210"/>
      <c r="T1300" s="211"/>
      <c r="AT1300" s="205" t="s">
        <v>245</v>
      </c>
      <c r="AU1300" s="205" t="s">
        <v>86</v>
      </c>
      <c r="AV1300" s="15" t="s">
        <v>164</v>
      </c>
      <c r="AW1300" s="15" t="s">
        <v>31</v>
      </c>
      <c r="AX1300" s="15" t="s">
        <v>33</v>
      </c>
      <c r="AY1300" s="205" t="s">
        <v>157</v>
      </c>
    </row>
    <row r="1301" spans="1:65" s="2" customFormat="1" ht="16.5" customHeight="1">
      <c r="A1301" s="33"/>
      <c r="B1301" s="149"/>
      <c r="C1301" s="150" t="s">
        <v>1614</v>
      </c>
      <c r="D1301" s="150" t="s">
        <v>160</v>
      </c>
      <c r="E1301" s="151" t="s">
        <v>1615</v>
      </c>
      <c r="F1301" s="152" t="s">
        <v>1616</v>
      </c>
      <c r="G1301" s="153" t="s">
        <v>178</v>
      </c>
      <c r="H1301" s="154">
        <v>3</v>
      </c>
      <c r="I1301" s="155"/>
      <c r="J1301" s="156">
        <f>ROUND(I1301*H1301,2)</f>
        <v>0</v>
      </c>
      <c r="K1301" s="152" t="s">
        <v>636</v>
      </c>
      <c r="L1301" s="34"/>
      <c r="M1301" s="157" t="s">
        <v>1</v>
      </c>
      <c r="N1301" s="158" t="s">
        <v>43</v>
      </c>
      <c r="O1301" s="59"/>
      <c r="P1301" s="159">
        <f>O1301*H1301</f>
        <v>0</v>
      </c>
      <c r="Q1301" s="159">
        <v>0</v>
      </c>
      <c r="R1301" s="159">
        <f>Q1301*H1301</f>
        <v>0</v>
      </c>
      <c r="S1301" s="159">
        <v>0.15</v>
      </c>
      <c r="T1301" s="160">
        <f>S1301*H1301</f>
        <v>0.44999999999999996</v>
      </c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R1301" s="161" t="s">
        <v>164</v>
      </c>
      <c r="AT1301" s="161" t="s">
        <v>160</v>
      </c>
      <c r="AU1301" s="161" t="s">
        <v>86</v>
      </c>
      <c r="AY1301" s="18" t="s">
        <v>157</v>
      </c>
      <c r="BE1301" s="162">
        <f>IF(N1301="základní",J1301,0)</f>
        <v>0</v>
      </c>
      <c r="BF1301" s="162">
        <f>IF(N1301="snížená",J1301,0)</f>
        <v>0</v>
      </c>
      <c r="BG1301" s="162">
        <f>IF(N1301="zákl. přenesená",J1301,0)</f>
        <v>0</v>
      </c>
      <c r="BH1301" s="162">
        <f>IF(N1301="sníž. přenesená",J1301,0)</f>
        <v>0</v>
      </c>
      <c r="BI1301" s="162">
        <f>IF(N1301="nulová",J1301,0)</f>
        <v>0</v>
      </c>
      <c r="BJ1301" s="18" t="s">
        <v>33</v>
      </c>
      <c r="BK1301" s="162">
        <f>ROUND(I1301*H1301,2)</f>
        <v>0</v>
      </c>
      <c r="BL1301" s="18" t="s">
        <v>164</v>
      </c>
      <c r="BM1301" s="161" t="s">
        <v>1617</v>
      </c>
    </row>
    <row r="1302" spans="1:47" s="2" customFormat="1" ht="12">
      <c r="A1302" s="33"/>
      <c r="B1302" s="34"/>
      <c r="C1302" s="33"/>
      <c r="D1302" s="199" t="s">
        <v>638</v>
      </c>
      <c r="E1302" s="33"/>
      <c r="F1302" s="200" t="s">
        <v>1618</v>
      </c>
      <c r="G1302" s="33"/>
      <c r="H1302" s="33"/>
      <c r="I1302" s="201"/>
      <c r="J1302" s="33"/>
      <c r="K1302" s="33"/>
      <c r="L1302" s="34"/>
      <c r="M1302" s="202"/>
      <c r="N1302" s="203"/>
      <c r="O1302" s="59"/>
      <c r="P1302" s="59"/>
      <c r="Q1302" s="59"/>
      <c r="R1302" s="59"/>
      <c r="S1302" s="59"/>
      <c r="T1302" s="60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T1302" s="18" t="s">
        <v>638</v>
      </c>
      <c r="AU1302" s="18" t="s">
        <v>86</v>
      </c>
    </row>
    <row r="1303" spans="1:65" s="2" customFormat="1" ht="24.2" customHeight="1">
      <c r="A1303" s="33"/>
      <c r="B1303" s="149"/>
      <c r="C1303" s="150" t="s">
        <v>1619</v>
      </c>
      <c r="D1303" s="150" t="s">
        <v>160</v>
      </c>
      <c r="E1303" s="151" t="s">
        <v>1620</v>
      </c>
      <c r="F1303" s="152" t="s">
        <v>1621</v>
      </c>
      <c r="G1303" s="153" t="s">
        <v>213</v>
      </c>
      <c r="H1303" s="154">
        <v>5.559</v>
      </c>
      <c r="I1303" s="155"/>
      <c r="J1303" s="156">
        <f>ROUND(I1303*H1303,2)</f>
        <v>0</v>
      </c>
      <c r="K1303" s="152" t="s">
        <v>636</v>
      </c>
      <c r="L1303" s="34"/>
      <c r="M1303" s="157" t="s">
        <v>1</v>
      </c>
      <c r="N1303" s="158" t="s">
        <v>43</v>
      </c>
      <c r="O1303" s="59"/>
      <c r="P1303" s="159">
        <f>O1303*H1303</f>
        <v>0</v>
      </c>
      <c r="Q1303" s="159">
        <v>0</v>
      </c>
      <c r="R1303" s="159">
        <f>Q1303*H1303</f>
        <v>0</v>
      </c>
      <c r="S1303" s="159">
        <v>0</v>
      </c>
      <c r="T1303" s="160">
        <f>S1303*H1303</f>
        <v>0</v>
      </c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R1303" s="161" t="s">
        <v>164</v>
      </c>
      <c r="AT1303" s="161" t="s">
        <v>160</v>
      </c>
      <c r="AU1303" s="161" t="s">
        <v>86</v>
      </c>
      <c r="AY1303" s="18" t="s">
        <v>157</v>
      </c>
      <c r="BE1303" s="162">
        <f>IF(N1303="základní",J1303,0)</f>
        <v>0</v>
      </c>
      <c r="BF1303" s="162">
        <f>IF(N1303="snížená",J1303,0)</f>
        <v>0</v>
      </c>
      <c r="BG1303" s="162">
        <f>IF(N1303="zákl. přenesená",J1303,0)</f>
        <v>0</v>
      </c>
      <c r="BH1303" s="162">
        <f>IF(N1303="sníž. přenesená",J1303,0)</f>
        <v>0</v>
      </c>
      <c r="BI1303" s="162">
        <f>IF(N1303="nulová",J1303,0)</f>
        <v>0</v>
      </c>
      <c r="BJ1303" s="18" t="s">
        <v>33</v>
      </c>
      <c r="BK1303" s="162">
        <f>ROUND(I1303*H1303,2)</f>
        <v>0</v>
      </c>
      <c r="BL1303" s="18" t="s">
        <v>164</v>
      </c>
      <c r="BM1303" s="161" t="s">
        <v>1622</v>
      </c>
    </row>
    <row r="1304" spans="1:47" s="2" customFormat="1" ht="12">
      <c r="A1304" s="33"/>
      <c r="B1304" s="34"/>
      <c r="C1304" s="33"/>
      <c r="D1304" s="199" t="s">
        <v>638</v>
      </c>
      <c r="E1304" s="33"/>
      <c r="F1304" s="200" t="s">
        <v>1623</v>
      </c>
      <c r="G1304" s="33"/>
      <c r="H1304" s="33"/>
      <c r="I1304" s="201"/>
      <c r="J1304" s="33"/>
      <c r="K1304" s="33"/>
      <c r="L1304" s="34"/>
      <c r="M1304" s="202"/>
      <c r="N1304" s="203"/>
      <c r="O1304" s="59"/>
      <c r="P1304" s="59"/>
      <c r="Q1304" s="59"/>
      <c r="R1304" s="59"/>
      <c r="S1304" s="59"/>
      <c r="T1304" s="60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T1304" s="18" t="s">
        <v>638</v>
      </c>
      <c r="AU1304" s="18" t="s">
        <v>86</v>
      </c>
    </row>
    <row r="1305" spans="2:51" s="14" customFormat="1" ht="12">
      <c r="B1305" s="186"/>
      <c r="D1305" s="179" t="s">
        <v>245</v>
      </c>
      <c r="E1305" s="187" t="s">
        <v>1</v>
      </c>
      <c r="F1305" s="188" t="s">
        <v>1624</v>
      </c>
      <c r="H1305" s="189">
        <v>5.559</v>
      </c>
      <c r="I1305" s="190"/>
      <c r="L1305" s="186"/>
      <c r="M1305" s="191"/>
      <c r="N1305" s="192"/>
      <c r="O1305" s="192"/>
      <c r="P1305" s="192"/>
      <c r="Q1305" s="192"/>
      <c r="R1305" s="192"/>
      <c r="S1305" s="192"/>
      <c r="T1305" s="193"/>
      <c r="AT1305" s="187" t="s">
        <v>245</v>
      </c>
      <c r="AU1305" s="187" t="s">
        <v>86</v>
      </c>
      <c r="AV1305" s="14" t="s">
        <v>86</v>
      </c>
      <c r="AW1305" s="14" t="s">
        <v>31</v>
      </c>
      <c r="AX1305" s="14" t="s">
        <v>33</v>
      </c>
      <c r="AY1305" s="187" t="s">
        <v>157</v>
      </c>
    </row>
    <row r="1306" spans="1:65" s="2" customFormat="1" ht="16.5" customHeight="1">
      <c r="A1306" s="33"/>
      <c r="B1306" s="149"/>
      <c r="C1306" s="150" t="s">
        <v>1625</v>
      </c>
      <c r="D1306" s="150" t="s">
        <v>160</v>
      </c>
      <c r="E1306" s="151" t="s">
        <v>1626</v>
      </c>
      <c r="F1306" s="152" t="s">
        <v>1627</v>
      </c>
      <c r="G1306" s="153" t="s">
        <v>213</v>
      </c>
      <c r="H1306" s="154">
        <v>5.559</v>
      </c>
      <c r="I1306" s="155"/>
      <c r="J1306" s="156">
        <f>ROUND(I1306*H1306,2)</f>
        <v>0</v>
      </c>
      <c r="K1306" s="152" t="s">
        <v>636</v>
      </c>
      <c r="L1306" s="34"/>
      <c r="M1306" s="157" t="s">
        <v>1</v>
      </c>
      <c r="N1306" s="158" t="s">
        <v>43</v>
      </c>
      <c r="O1306" s="59"/>
      <c r="P1306" s="159">
        <f>O1306*H1306</f>
        <v>0</v>
      </c>
      <c r="Q1306" s="159">
        <v>0</v>
      </c>
      <c r="R1306" s="159">
        <f>Q1306*H1306</f>
        <v>0</v>
      </c>
      <c r="S1306" s="159">
        <v>0</v>
      </c>
      <c r="T1306" s="160">
        <f>S1306*H1306</f>
        <v>0</v>
      </c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R1306" s="161" t="s">
        <v>164</v>
      </c>
      <c r="AT1306" s="161" t="s">
        <v>160</v>
      </c>
      <c r="AU1306" s="161" t="s">
        <v>86</v>
      </c>
      <c r="AY1306" s="18" t="s">
        <v>157</v>
      </c>
      <c r="BE1306" s="162">
        <f>IF(N1306="základní",J1306,0)</f>
        <v>0</v>
      </c>
      <c r="BF1306" s="162">
        <f>IF(N1306="snížená",J1306,0)</f>
        <v>0</v>
      </c>
      <c r="BG1306" s="162">
        <f>IF(N1306="zákl. přenesená",J1306,0)</f>
        <v>0</v>
      </c>
      <c r="BH1306" s="162">
        <f>IF(N1306="sníž. přenesená",J1306,0)</f>
        <v>0</v>
      </c>
      <c r="BI1306" s="162">
        <f>IF(N1306="nulová",J1306,0)</f>
        <v>0</v>
      </c>
      <c r="BJ1306" s="18" t="s">
        <v>33</v>
      </c>
      <c r="BK1306" s="162">
        <f>ROUND(I1306*H1306,2)</f>
        <v>0</v>
      </c>
      <c r="BL1306" s="18" t="s">
        <v>164</v>
      </c>
      <c r="BM1306" s="161" t="s">
        <v>1628</v>
      </c>
    </row>
    <row r="1307" spans="1:47" s="2" customFormat="1" ht="12">
      <c r="A1307" s="33"/>
      <c r="B1307" s="34"/>
      <c r="C1307" s="33"/>
      <c r="D1307" s="199" t="s">
        <v>638</v>
      </c>
      <c r="E1307" s="33"/>
      <c r="F1307" s="200" t="s">
        <v>1629</v>
      </c>
      <c r="G1307" s="33"/>
      <c r="H1307" s="33"/>
      <c r="I1307" s="201"/>
      <c r="J1307" s="33"/>
      <c r="K1307" s="33"/>
      <c r="L1307" s="34"/>
      <c r="M1307" s="202"/>
      <c r="N1307" s="203"/>
      <c r="O1307" s="59"/>
      <c r="P1307" s="59"/>
      <c r="Q1307" s="59"/>
      <c r="R1307" s="59"/>
      <c r="S1307" s="59"/>
      <c r="T1307" s="60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T1307" s="18" t="s">
        <v>638</v>
      </c>
      <c r="AU1307" s="18" t="s">
        <v>86</v>
      </c>
    </row>
    <row r="1308" spans="2:51" s="14" customFormat="1" ht="12">
      <c r="B1308" s="186"/>
      <c r="D1308" s="179" t="s">
        <v>245</v>
      </c>
      <c r="E1308" s="187" t="s">
        <v>1</v>
      </c>
      <c r="F1308" s="188" t="s">
        <v>1624</v>
      </c>
      <c r="H1308" s="189">
        <v>5.559</v>
      </c>
      <c r="I1308" s="190"/>
      <c r="L1308" s="186"/>
      <c r="M1308" s="191"/>
      <c r="N1308" s="192"/>
      <c r="O1308" s="192"/>
      <c r="P1308" s="192"/>
      <c r="Q1308" s="192"/>
      <c r="R1308" s="192"/>
      <c r="S1308" s="192"/>
      <c r="T1308" s="193"/>
      <c r="AT1308" s="187" t="s">
        <v>245</v>
      </c>
      <c r="AU1308" s="187" t="s">
        <v>86</v>
      </c>
      <c r="AV1308" s="14" t="s">
        <v>86</v>
      </c>
      <c r="AW1308" s="14" t="s">
        <v>31</v>
      </c>
      <c r="AX1308" s="14" t="s">
        <v>33</v>
      </c>
      <c r="AY1308" s="187" t="s">
        <v>157</v>
      </c>
    </row>
    <row r="1309" spans="1:65" s="2" customFormat="1" ht="16.5" customHeight="1">
      <c r="A1309" s="33"/>
      <c r="B1309" s="149"/>
      <c r="C1309" s="150" t="s">
        <v>1630</v>
      </c>
      <c r="D1309" s="150" t="s">
        <v>160</v>
      </c>
      <c r="E1309" s="151" t="s">
        <v>1631</v>
      </c>
      <c r="F1309" s="152" t="s">
        <v>1632</v>
      </c>
      <c r="G1309" s="153" t="s">
        <v>213</v>
      </c>
      <c r="H1309" s="154">
        <v>5.559</v>
      </c>
      <c r="I1309" s="155"/>
      <c r="J1309" s="156">
        <f>ROUND(I1309*H1309,2)</f>
        <v>0</v>
      </c>
      <c r="K1309" s="152" t="s">
        <v>636</v>
      </c>
      <c r="L1309" s="34"/>
      <c r="M1309" s="157" t="s">
        <v>1</v>
      </c>
      <c r="N1309" s="158" t="s">
        <v>43</v>
      </c>
      <c r="O1309" s="59"/>
      <c r="P1309" s="159">
        <f>O1309*H1309</f>
        <v>0</v>
      </c>
      <c r="Q1309" s="159">
        <v>0</v>
      </c>
      <c r="R1309" s="159">
        <f>Q1309*H1309</f>
        <v>0</v>
      </c>
      <c r="S1309" s="159">
        <v>0</v>
      </c>
      <c r="T1309" s="160">
        <f>S1309*H1309</f>
        <v>0</v>
      </c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R1309" s="161" t="s">
        <v>164</v>
      </c>
      <c r="AT1309" s="161" t="s">
        <v>160</v>
      </c>
      <c r="AU1309" s="161" t="s">
        <v>86</v>
      </c>
      <c r="AY1309" s="18" t="s">
        <v>157</v>
      </c>
      <c r="BE1309" s="162">
        <f>IF(N1309="základní",J1309,0)</f>
        <v>0</v>
      </c>
      <c r="BF1309" s="162">
        <f>IF(N1309="snížená",J1309,0)</f>
        <v>0</v>
      </c>
      <c r="BG1309" s="162">
        <f>IF(N1309="zákl. přenesená",J1309,0)</f>
        <v>0</v>
      </c>
      <c r="BH1309" s="162">
        <f>IF(N1309="sníž. přenesená",J1309,0)</f>
        <v>0</v>
      </c>
      <c r="BI1309" s="162">
        <f>IF(N1309="nulová",J1309,0)</f>
        <v>0</v>
      </c>
      <c r="BJ1309" s="18" t="s">
        <v>33</v>
      </c>
      <c r="BK1309" s="162">
        <f>ROUND(I1309*H1309,2)</f>
        <v>0</v>
      </c>
      <c r="BL1309" s="18" t="s">
        <v>164</v>
      </c>
      <c r="BM1309" s="161" t="s">
        <v>1633</v>
      </c>
    </row>
    <row r="1310" spans="1:47" s="2" customFormat="1" ht="12">
      <c r="A1310" s="33"/>
      <c r="B1310" s="34"/>
      <c r="C1310" s="33"/>
      <c r="D1310" s="199" t="s">
        <v>638</v>
      </c>
      <c r="E1310" s="33"/>
      <c r="F1310" s="200" t="s">
        <v>1634</v>
      </c>
      <c r="G1310" s="33"/>
      <c r="H1310" s="33"/>
      <c r="I1310" s="201"/>
      <c r="J1310" s="33"/>
      <c r="K1310" s="33"/>
      <c r="L1310" s="34"/>
      <c r="M1310" s="202"/>
      <c r="N1310" s="203"/>
      <c r="O1310" s="59"/>
      <c r="P1310" s="59"/>
      <c r="Q1310" s="59"/>
      <c r="R1310" s="59"/>
      <c r="S1310" s="59"/>
      <c r="T1310" s="60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T1310" s="18" t="s">
        <v>638</v>
      </c>
      <c r="AU1310" s="18" t="s">
        <v>86</v>
      </c>
    </row>
    <row r="1311" spans="2:51" s="14" customFormat="1" ht="12">
      <c r="B1311" s="186"/>
      <c r="D1311" s="179" t="s">
        <v>245</v>
      </c>
      <c r="E1311" s="187" t="s">
        <v>1</v>
      </c>
      <c r="F1311" s="188" t="s">
        <v>1624</v>
      </c>
      <c r="H1311" s="189">
        <v>5.559</v>
      </c>
      <c r="I1311" s="190"/>
      <c r="L1311" s="186"/>
      <c r="M1311" s="191"/>
      <c r="N1311" s="192"/>
      <c r="O1311" s="192"/>
      <c r="P1311" s="192"/>
      <c r="Q1311" s="192"/>
      <c r="R1311" s="192"/>
      <c r="S1311" s="192"/>
      <c r="T1311" s="193"/>
      <c r="AT1311" s="187" t="s">
        <v>245</v>
      </c>
      <c r="AU1311" s="187" t="s">
        <v>86</v>
      </c>
      <c r="AV1311" s="14" t="s">
        <v>86</v>
      </c>
      <c r="AW1311" s="14" t="s">
        <v>31</v>
      </c>
      <c r="AX1311" s="14" t="s">
        <v>33</v>
      </c>
      <c r="AY1311" s="187" t="s">
        <v>157</v>
      </c>
    </row>
    <row r="1312" spans="1:65" s="2" customFormat="1" ht="16.5" customHeight="1">
      <c r="A1312" s="33"/>
      <c r="B1312" s="149"/>
      <c r="C1312" s="150" t="s">
        <v>1635</v>
      </c>
      <c r="D1312" s="150" t="s">
        <v>160</v>
      </c>
      <c r="E1312" s="151" t="s">
        <v>1636</v>
      </c>
      <c r="F1312" s="152" t="s">
        <v>765</v>
      </c>
      <c r="G1312" s="153" t="s">
        <v>213</v>
      </c>
      <c r="H1312" s="154">
        <v>5.559</v>
      </c>
      <c r="I1312" s="155"/>
      <c r="J1312" s="156">
        <f>ROUND(I1312*H1312,2)</f>
        <v>0</v>
      </c>
      <c r="K1312" s="152" t="s">
        <v>1</v>
      </c>
      <c r="L1312" s="34"/>
      <c r="M1312" s="157" t="s">
        <v>1</v>
      </c>
      <c r="N1312" s="158" t="s">
        <v>43</v>
      </c>
      <c r="O1312" s="59"/>
      <c r="P1312" s="159">
        <f>O1312*H1312</f>
        <v>0</v>
      </c>
      <c r="Q1312" s="159">
        <v>0</v>
      </c>
      <c r="R1312" s="159">
        <f>Q1312*H1312</f>
        <v>0</v>
      </c>
      <c r="S1312" s="159">
        <v>0</v>
      </c>
      <c r="T1312" s="160">
        <f>S1312*H1312</f>
        <v>0</v>
      </c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R1312" s="161" t="s">
        <v>164</v>
      </c>
      <c r="AT1312" s="161" t="s">
        <v>160</v>
      </c>
      <c r="AU1312" s="161" t="s">
        <v>86</v>
      </c>
      <c r="AY1312" s="18" t="s">
        <v>157</v>
      </c>
      <c r="BE1312" s="162">
        <f>IF(N1312="základní",J1312,0)</f>
        <v>0</v>
      </c>
      <c r="BF1312" s="162">
        <f>IF(N1312="snížená",J1312,0)</f>
        <v>0</v>
      </c>
      <c r="BG1312" s="162">
        <f>IF(N1312="zákl. přenesená",J1312,0)</f>
        <v>0</v>
      </c>
      <c r="BH1312" s="162">
        <f>IF(N1312="sníž. přenesená",J1312,0)</f>
        <v>0</v>
      </c>
      <c r="BI1312" s="162">
        <f>IF(N1312="nulová",J1312,0)</f>
        <v>0</v>
      </c>
      <c r="BJ1312" s="18" t="s">
        <v>33</v>
      </c>
      <c r="BK1312" s="162">
        <f>ROUND(I1312*H1312,2)</f>
        <v>0</v>
      </c>
      <c r="BL1312" s="18" t="s">
        <v>164</v>
      </c>
      <c r="BM1312" s="161" t="s">
        <v>1637</v>
      </c>
    </row>
    <row r="1313" spans="2:51" s="14" customFormat="1" ht="12">
      <c r="B1313" s="186"/>
      <c r="D1313" s="179" t="s">
        <v>245</v>
      </c>
      <c r="E1313" s="187" t="s">
        <v>1</v>
      </c>
      <c r="F1313" s="188" t="s">
        <v>1624</v>
      </c>
      <c r="H1313" s="189">
        <v>5.559</v>
      </c>
      <c r="I1313" s="190"/>
      <c r="L1313" s="186"/>
      <c r="M1313" s="191"/>
      <c r="N1313" s="192"/>
      <c r="O1313" s="192"/>
      <c r="P1313" s="192"/>
      <c r="Q1313" s="192"/>
      <c r="R1313" s="192"/>
      <c r="S1313" s="192"/>
      <c r="T1313" s="193"/>
      <c r="AT1313" s="187" t="s">
        <v>245</v>
      </c>
      <c r="AU1313" s="187" t="s">
        <v>86</v>
      </c>
      <c r="AV1313" s="14" t="s">
        <v>86</v>
      </c>
      <c r="AW1313" s="14" t="s">
        <v>31</v>
      </c>
      <c r="AX1313" s="14" t="s">
        <v>33</v>
      </c>
      <c r="AY1313" s="187" t="s">
        <v>157</v>
      </c>
    </row>
    <row r="1314" spans="1:65" s="2" customFormat="1" ht="16.5" customHeight="1">
      <c r="A1314" s="33"/>
      <c r="B1314" s="149"/>
      <c r="C1314" s="150" t="s">
        <v>1638</v>
      </c>
      <c r="D1314" s="150" t="s">
        <v>160</v>
      </c>
      <c r="E1314" s="151" t="s">
        <v>1639</v>
      </c>
      <c r="F1314" s="152" t="s">
        <v>1640</v>
      </c>
      <c r="G1314" s="153" t="s">
        <v>213</v>
      </c>
      <c r="H1314" s="154">
        <v>9.967</v>
      </c>
      <c r="I1314" s="155"/>
      <c r="J1314" s="156">
        <f>ROUND(I1314*H1314,2)</f>
        <v>0</v>
      </c>
      <c r="K1314" s="152" t="s">
        <v>636</v>
      </c>
      <c r="L1314" s="34"/>
      <c r="M1314" s="157" t="s">
        <v>1</v>
      </c>
      <c r="N1314" s="158" t="s">
        <v>43</v>
      </c>
      <c r="O1314" s="59"/>
      <c r="P1314" s="159">
        <f>O1314*H1314</f>
        <v>0</v>
      </c>
      <c r="Q1314" s="159">
        <v>0</v>
      </c>
      <c r="R1314" s="159">
        <f>Q1314*H1314</f>
        <v>0</v>
      </c>
      <c r="S1314" s="159">
        <v>0</v>
      </c>
      <c r="T1314" s="160">
        <f>S1314*H1314</f>
        <v>0</v>
      </c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R1314" s="161" t="s">
        <v>164</v>
      </c>
      <c r="AT1314" s="161" t="s">
        <v>160</v>
      </c>
      <c r="AU1314" s="161" t="s">
        <v>86</v>
      </c>
      <c r="AY1314" s="18" t="s">
        <v>157</v>
      </c>
      <c r="BE1314" s="162">
        <f>IF(N1314="základní",J1314,0)</f>
        <v>0</v>
      </c>
      <c r="BF1314" s="162">
        <f>IF(N1314="snížená",J1314,0)</f>
        <v>0</v>
      </c>
      <c r="BG1314" s="162">
        <f>IF(N1314="zákl. přenesená",J1314,0)</f>
        <v>0</v>
      </c>
      <c r="BH1314" s="162">
        <f>IF(N1314="sníž. přenesená",J1314,0)</f>
        <v>0</v>
      </c>
      <c r="BI1314" s="162">
        <f>IF(N1314="nulová",J1314,0)</f>
        <v>0</v>
      </c>
      <c r="BJ1314" s="18" t="s">
        <v>33</v>
      </c>
      <c r="BK1314" s="162">
        <f>ROUND(I1314*H1314,2)</f>
        <v>0</v>
      </c>
      <c r="BL1314" s="18" t="s">
        <v>164</v>
      </c>
      <c r="BM1314" s="161" t="s">
        <v>1641</v>
      </c>
    </row>
    <row r="1315" spans="1:47" s="2" customFormat="1" ht="12">
      <c r="A1315" s="33"/>
      <c r="B1315" s="34"/>
      <c r="C1315" s="33"/>
      <c r="D1315" s="199" t="s">
        <v>638</v>
      </c>
      <c r="E1315" s="33"/>
      <c r="F1315" s="200" t="s">
        <v>1642</v>
      </c>
      <c r="G1315" s="33"/>
      <c r="H1315" s="33"/>
      <c r="I1315" s="201"/>
      <c r="J1315" s="33"/>
      <c r="K1315" s="33"/>
      <c r="L1315" s="34"/>
      <c r="M1315" s="202"/>
      <c r="N1315" s="203"/>
      <c r="O1315" s="59"/>
      <c r="P1315" s="59"/>
      <c r="Q1315" s="59"/>
      <c r="R1315" s="59"/>
      <c r="S1315" s="59"/>
      <c r="T1315" s="60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T1315" s="18" t="s">
        <v>638</v>
      </c>
      <c r="AU1315" s="18" t="s">
        <v>86</v>
      </c>
    </row>
    <row r="1316" spans="2:63" s="12" customFormat="1" ht="22.9" customHeight="1">
      <c r="B1316" s="136"/>
      <c r="D1316" s="137" t="s">
        <v>77</v>
      </c>
      <c r="E1316" s="147" t="s">
        <v>193</v>
      </c>
      <c r="F1316" s="147" t="s">
        <v>1643</v>
      </c>
      <c r="I1316" s="139"/>
      <c r="J1316" s="148">
        <f>BK1316</f>
        <v>0</v>
      </c>
      <c r="L1316" s="136"/>
      <c r="M1316" s="141"/>
      <c r="N1316" s="142"/>
      <c r="O1316" s="142"/>
      <c r="P1316" s="143">
        <f>SUM(P1317:P1436)</f>
        <v>0</v>
      </c>
      <c r="Q1316" s="142"/>
      <c r="R1316" s="143">
        <f>SUM(R1317:R1436)</f>
        <v>0.863615</v>
      </c>
      <c r="S1316" s="142"/>
      <c r="T1316" s="144">
        <f>SUM(T1317:T1436)</f>
        <v>78.920742</v>
      </c>
      <c r="AR1316" s="137" t="s">
        <v>33</v>
      </c>
      <c r="AT1316" s="145" t="s">
        <v>77</v>
      </c>
      <c r="AU1316" s="145" t="s">
        <v>33</v>
      </c>
      <c r="AY1316" s="137" t="s">
        <v>157</v>
      </c>
      <c r="BK1316" s="146">
        <f>SUM(BK1317:BK1436)</f>
        <v>0</v>
      </c>
    </row>
    <row r="1317" spans="1:65" s="2" customFormat="1" ht="16.5" customHeight="1">
      <c r="A1317" s="33"/>
      <c r="B1317" s="149"/>
      <c r="C1317" s="150" t="s">
        <v>1644</v>
      </c>
      <c r="D1317" s="150" t="s">
        <v>160</v>
      </c>
      <c r="E1317" s="151" t="s">
        <v>1645</v>
      </c>
      <c r="F1317" s="152" t="s">
        <v>1646</v>
      </c>
      <c r="G1317" s="153" t="s">
        <v>183</v>
      </c>
      <c r="H1317" s="154">
        <v>1</v>
      </c>
      <c r="I1317" s="155"/>
      <c r="J1317" s="156">
        <f>ROUND(I1317*H1317,2)</f>
        <v>0</v>
      </c>
      <c r="K1317" s="152" t="s">
        <v>1</v>
      </c>
      <c r="L1317" s="34"/>
      <c r="M1317" s="157" t="s">
        <v>1</v>
      </c>
      <c r="N1317" s="158" t="s">
        <v>43</v>
      </c>
      <c r="O1317" s="59"/>
      <c r="P1317" s="159">
        <f>O1317*H1317</f>
        <v>0</v>
      </c>
      <c r="Q1317" s="159">
        <v>0</v>
      </c>
      <c r="R1317" s="159">
        <f>Q1317*H1317</f>
        <v>0</v>
      </c>
      <c r="S1317" s="159">
        <v>0</v>
      </c>
      <c r="T1317" s="160">
        <f>S1317*H1317</f>
        <v>0</v>
      </c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R1317" s="161" t="s">
        <v>164</v>
      </c>
      <c r="AT1317" s="161" t="s">
        <v>160</v>
      </c>
      <c r="AU1317" s="161" t="s">
        <v>86</v>
      </c>
      <c r="AY1317" s="18" t="s">
        <v>157</v>
      </c>
      <c r="BE1317" s="162">
        <f>IF(N1317="základní",J1317,0)</f>
        <v>0</v>
      </c>
      <c r="BF1317" s="162">
        <f>IF(N1317="snížená",J1317,0)</f>
        <v>0</v>
      </c>
      <c r="BG1317" s="162">
        <f>IF(N1317="zákl. přenesená",J1317,0)</f>
        <v>0</v>
      </c>
      <c r="BH1317" s="162">
        <f>IF(N1317="sníž. přenesená",J1317,0)</f>
        <v>0</v>
      </c>
      <c r="BI1317" s="162">
        <f>IF(N1317="nulová",J1317,0)</f>
        <v>0</v>
      </c>
      <c r="BJ1317" s="18" t="s">
        <v>33</v>
      </c>
      <c r="BK1317" s="162">
        <f>ROUND(I1317*H1317,2)</f>
        <v>0</v>
      </c>
      <c r="BL1317" s="18" t="s">
        <v>164</v>
      </c>
      <c r="BM1317" s="161" t="s">
        <v>1647</v>
      </c>
    </row>
    <row r="1318" spans="2:51" s="14" customFormat="1" ht="12">
      <c r="B1318" s="186"/>
      <c r="D1318" s="179" t="s">
        <v>245</v>
      </c>
      <c r="E1318" s="187" t="s">
        <v>1</v>
      </c>
      <c r="F1318" s="188" t="s">
        <v>33</v>
      </c>
      <c r="H1318" s="189">
        <v>1</v>
      </c>
      <c r="I1318" s="190"/>
      <c r="L1318" s="186"/>
      <c r="M1318" s="191"/>
      <c r="N1318" s="192"/>
      <c r="O1318" s="192"/>
      <c r="P1318" s="192"/>
      <c r="Q1318" s="192"/>
      <c r="R1318" s="192"/>
      <c r="S1318" s="192"/>
      <c r="T1318" s="193"/>
      <c r="AT1318" s="187" t="s">
        <v>245</v>
      </c>
      <c r="AU1318" s="187" t="s">
        <v>86</v>
      </c>
      <c r="AV1318" s="14" t="s">
        <v>86</v>
      </c>
      <c r="AW1318" s="14" t="s">
        <v>31</v>
      </c>
      <c r="AX1318" s="14" t="s">
        <v>33</v>
      </c>
      <c r="AY1318" s="187" t="s">
        <v>157</v>
      </c>
    </row>
    <row r="1319" spans="1:65" s="2" customFormat="1" ht="16.5" customHeight="1">
      <c r="A1319" s="33"/>
      <c r="B1319" s="149"/>
      <c r="C1319" s="150" t="s">
        <v>1648</v>
      </c>
      <c r="D1319" s="150" t="s">
        <v>160</v>
      </c>
      <c r="E1319" s="151" t="s">
        <v>1649</v>
      </c>
      <c r="F1319" s="152" t="s">
        <v>1650</v>
      </c>
      <c r="G1319" s="153" t="s">
        <v>1651</v>
      </c>
      <c r="H1319" s="154">
        <v>6</v>
      </c>
      <c r="I1319" s="155"/>
      <c r="J1319" s="156">
        <f>ROUND(I1319*H1319,2)</f>
        <v>0</v>
      </c>
      <c r="K1319" s="152" t="s">
        <v>636</v>
      </c>
      <c r="L1319" s="34"/>
      <c r="M1319" s="157" t="s">
        <v>1</v>
      </c>
      <c r="N1319" s="158" t="s">
        <v>43</v>
      </c>
      <c r="O1319" s="59"/>
      <c r="P1319" s="159">
        <f>O1319*H1319</f>
        <v>0</v>
      </c>
      <c r="Q1319" s="159">
        <v>0</v>
      </c>
      <c r="R1319" s="159">
        <f>Q1319*H1319</f>
        <v>0</v>
      </c>
      <c r="S1319" s="159">
        <v>0</v>
      </c>
      <c r="T1319" s="160">
        <f>S1319*H1319</f>
        <v>0</v>
      </c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R1319" s="161" t="s">
        <v>164</v>
      </c>
      <c r="AT1319" s="161" t="s">
        <v>160</v>
      </c>
      <c r="AU1319" s="161" t="s">
        <v>86</v>
      </c>
      <c r="AY1319" s="18" t="s">
        <v>157</v>
      </c>
      <c r="BE1319" s="162">
        <f>IF(N1319="základní",J1319,0)</f>
        <v>0</v>
      </c>
      <c r="BF1319" s="162">
        <f>IF(N1319="snížená",J1319,0)</f>
        <v>0</v>
      </c>
      <c r="BG1319" s="162">
        <f>IF(N1319="zákl. přenesená",J1319,0)</f>
        <v>0</v>
      </c>
      <c r="BH1319" s="162">
        <f>IF(N1319="sníž. přenesená",J1319,0)</f>
        <v>0</v>
      </c>
      <c r="BI1319" s="162">
        <f>IF(N1319="nulová",J1319,0)</f>
        <v>0</v>
      </c>
      <c r="BJ1319" s="18" t="s">
        <v>33</v>
      </c>
      <c r="BK1319" s="162">
        <f>ROUND(I1319*H1319,2)</f>
        <v>0</v>
      </c>
      <c r="BL1319" s="18" t="s">
        <v>164</v>
      </c>
      <c r="BM1319" s="161" t="s">
        <v>1652</v>
      </c>
    </row>
    <row r="1320" spans="1:47" s="2" customFormat="1" ht="12">
      <c r="A1320" s="33"/>
      <c r="B1320" s="34"/>
      <c r="C1320" s="33"/>
      <c r="D1320" s="199" t="s">
        <v>638</v>
      </c>
      <c r="E1320" s="33"/>
      <c r="F1320" s="200" t="s">
        <v>1653</v>
      </c>
      <c r="G1320" s="33"/>
      <c r="H1320" s="33"/>
      <c r="I1320" s="201"/>
      <c r="J1320" s="33"/>
      <c r="K1320" s="33"/>
      <c r="L1320" s="34"/>
      <c r="M1320" s="202"/>
      <c r="N1320" s="203"/>
      <c r="O1320" s="59"/>
      <c r="P1320" s="59"/>
      <c r="Q1320" s="59"/>
      <c r="R1320" s="59"/>
      <c r="S1320" s="59"/>
      <c r="T1320" s="60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T1320" s="18" t="s">
        <v>638</v>
      </c>
      <c r="AU1320" s="18" t="s">
        <v>86</v>
      </c>
    </row>
    <row r="1321" spans="1:65" s="2" customFormat="1" ht="16.5" customHeight="1">
      <c r="A1321" s="33"/>
      <c r="B1321" s="149"/>
      <c r="C1321" s="150" t="s">
        <v>1654</v>
      </c>
      <c r="D1321" s="150" t="s">
        <v>160</v>
      </c>
      <c r="E1321" s="151" t="s">
        <v>1655</v>
      </c>
      <c r="F1321" s="152" t="s">
        <v>1656</v>
      </c>
      <c r="G1321" s="153" t="s">
        <v>1651</v>
      </c>
      <c r="H1321" s="154">
        <v>540</v>
      </c>
      <c r="I1321" s="155"/>
      <c r="J1321" s="156">
        <f>ROUND(I1321*H1321,2)</f>
        <v>0</v>
      </c>
      <c r="K1321" s="152" t="s">
        <v>636</v>
      </c>
      <c r="L1321" s="34"/>
      <c r="M1321" s="157" t="s">
        <v>1</v>
      </c>
      <c r="N1321" s="158" t="s">
        <v>43</v>
      </c>
      <c r="O1321" s="59"/>
      <c r="P1321" s="159">
        <f>O1321*H1321</f>
        <v>0</v>
      </c>
      <c r="Q1321" s="159">
        <v>0</v>
      </c>
      <c r="R1321" s="159">
        <f>Q1321*H1321</f>
        <v>0</v>
      </c>
      <c r="S1321" s="159">
        <v>0</v>
      </c>
      <c r="T1321" s="160">
        <f>S1321*H1321</f>
        <v>0</v>
      </c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R1321" s="161" t="s">
        <v>164</v>
      </c>
      <c r="AT1321" s="161" t="s">
        <v>160</v>
      </c>
      <c r="AU1321" s="161" t="s">
        <v>86</v>
      </c>
      <c r="AY1321" s="18" t="s">
        <v>157</v>
      </c>
      <c r="BE1321" s="162">
        <f>IF(N1321="základní",J1321,0)</f>
        <v>0</v>
      </c>
      <c r="BF1321" s="162">
        <f>IF(N1321="snížená",J1321,0)</f>
        <v>0</v>
      </c>
      <c r="BG1321" s="162">
        <f>IF(N1321="zákl. přenesená",J1321,0)</f>
        <v>0</v>
      </c>
      <c r="BH1321" s="162">
        <f>IF(N1321="sníž. přenesená",J1321,0)</f>
        <v>0</v>
      </c>
      <c r="BI1321" s="162">
        <f>IF(N1321="nulová",J1321,0)</f>
        <v>0</v>
      </c>
      <c r="BJ1321" s="18" t="s">
        <v>33</v>
      </c>
      <c r="BK1321" s="162">
        <f>ROUND(I1321*H1321,2)</f>
        <v>0</v>
      </c>
      <c r="BL1321" s="18" t="s">
        <v>164</v>
      </c>
      <c r="BM1321" s="161" t="s">
        <v>1657</v>
      </c>
    </row>
    <row r="1322" spans="1:47" s="2" customFormat="1" ht="12">
      <c r="A1322" s="33"/>
      <c r="B1322" s="34"/>
      <c r="C1322" s="33"/>
      <c r="D1322" s="199" t="s">
        <v>638</v>
      </c>
      <c r="E1322" s="33"/>
      <c r="F1322" s="200" t="s">
        <v>1658</v>
      </c>
      <c r="G1322" s="33"/>
      <c r="H1322" s="33"/>
      <c r="I1322" s="201"/>
      <c r="J1322" s="33"/>
      <c r="K1322" s="33"/>
      <c r="L1322" s="34"/>
      <c r="M1322" s="202"/>
      <c r="N1322" s="203"/>
      <c r="O1322" s="59"/>
      <c r="P1322" s="59"/>
      <c r="Q1322" s="59"/>
      <c r="R1322" s="59"/>
      <c r="S1322" s="59"/>
      <c r="T1322" s="60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T1322" s="18" t="s">
        <v>638</v>
      </c>
      <c r="AU1322" s="18" t="s">
        <v>86</v>
      </c>
    </row>
    <row r="1323" spans="2:51" s="14" customFormat="1" ht="12">
      <c r="B1323" s="186"/>
      <c r="D1323" s="179" t="s">
        <v>245</v>
      </c>
      <c r="F1323" s="188" t="s">
        <v>1659</v>
      </c>
      <c r="H1323" s="189">
        <v>540</v>
      </c>
      <c r="I1323" s="190"/>
      <c r="L1323" s="186"/>
      <c r="M1323" s="191"/>
      <c r="N1323" s="192"/>
      <c r="O1323" s="192"/>
      <c r="P1323" s="192"/>
      <c r="Q1323" s="192"/>
      <c r="R1323" s="192"/>
      <c r="S1323" s="192"/>
      <c r="T1323" s="193"/>
      <c r="AT1323" s="187" t="s">
        <v>245</v>
      </c>
      <c r="AU1323" s="187" t="s">
        <v>86</v>
      </c>
      <c r="AV1323" s="14" t="s">
        <v>86</v>
      </c>
      <c r="AW1323" s="14" t="s">
        <v>3</v>
      </c>
      <c r="AX1323" s="14" t="s">
        <v>33</v>
      </c>
      <c r="AY1323" s="187" t="s">
        <v>157</v>
      </c>
    </row>
    <row r="1324" spans="1:65" s="2" customFormat="1" ht="16.5" customHeight="1">
      <c r="A1324" s="33"/>
      <c r="B1324" s="149"/>
      <c r="C1324" s="150" t="s">
        <v>1660</v>
      </c>
      <c r="D1324" s="150" t="s">
        <v>160</v>
      </c>
      <c r="E1324" s="151" t="s">
        <v>1661</v>
      </c>
      <c r="F1324" s="152" t="s">
        <v>1662</v>
      </c>
      <c r="G1324" s="153" t="s">
        <v>1651</v>
      </c>
      <c r="H1324" s="154">
        <v>6</v>
      </c>
      <c r="I1324" s="155"/>
      <c r="J1324" s="156">
        <f>ROUND(I1324*H1324,2)</f>
        <v>0</v>
      </c>
      <c r="K1324" s="152" t="s">
        <v>636</v>
      </c>
      <c r="L1324" s="34"/>
      <c r="M1324" s="157" t="s">
        <v>1</v>
      </c>
      <c r="N1324" s="158" t="s">
        <v>43</v>
      </c>
      <c r="O1324" s="59"/>
      <c r="P1324" s="159">
        <f>O1324*H1324</f>
        <v>0</v>
      </c>
      <c r="Q1324" s="159">
        <v>0</v>
      </c>
      <c r="R1324" s="159">
        <f>Q1324*H1324</f>
        <v>0</v>
      </c>
      <c r="S1324" s="159">
        <v>0</v>
      </c>
      <c r="T1324" s="160">
        <f>S1324*H1324</f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61" t="s">
        <v>164</v>
      </c>
      <c r="AT1324" s="161" t="s">
        <v>160</v>
      </c>
      <c r="AU1324" s="161" t="s">
        <v>86</v>
      </c>
      <c r="AY1324" s="18" t="s">
        <v>157</v>
      </c>
      <c r="BE1324" s="162">
        <f>IF(N1324="základní",J1324,0)</f>
        <v>0</v>
      </c>
      <c r="BF1324" s="162">
        <f>IF(N1324="snížená",J1324,0)</f>
        <v>0</v>
      </c>
      <c r="BG1324" s="162">
        <f>IF(N1324="zákl. přenesená",J1324,0)</f>
        <v>0</v>
      </c>
      <c r="BH1324" s="162">
        <f>IF(N1324="sníž. přenesená",J1324,0)</f>
        <v>0</v>
      </c>
      <c r="BI1324" s="162">
        <f>IF(N1324="nulová",J1324,0)</f>
        <v>0</v>
      </c>
      <c r="BJ1324" s="18" t="s">
        <v>33</v>
      </c>
      <c r="BK1324" s="162">
        <f>ROUND(I1324*H1324,2)</f>
        <v>0</v>
      </c>
      <c r="BL1324" s="18" t="s">
        <v>164</v>
      </c>
      <c r="BM1324" s="161" t="s">
        <v>1663</v>
      </c>
    </row>
    <row r="1325" spans="1:47" s="2" customFormat="1" ht="12">
      <c r="A1325" s="33"/>
      <c r="B1325" s="34"/>
      <c r="C1325" s="33"/>
      <c r="D1325" s="199" t="s">
        <v>638</v>
      </c>
      <c r="E1325" s="33"/>
      <c r="F1325" s="200" t="s">
        <v>1664</v>
      </c>
      <c r="G1325" s="33"/>
      <c r="H1325" s="33"/>
      <c r="I1325" s="201"/>
      <c r="J1325" s="33"/>
      <c r="K1325" s="33"/>
      <c r="L1325" s="34"/>
      <c r="M1325" s="202"/>
      <c r="N1325" s="203"/>
      <c r="O1325" s="59"/>
      <c r="P1325" s="59"/>
      <c r="Q1325" s="59"/>
      <c r="R1325" s="59"/>
      <c r="S1325" s="59"/>
      <c r="T1325" s="60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T1325" s="18" t="s">
        <v>638</v>
      </c>
      <c r="AU1325" s="18" t="s">
        <v>86</v>
      </c>
    </row>
    <row r="1326" spans="1:65" s="2" customFormat="1" ht="16.5" customHeight="1">
      <c r="A1326" s="33"/>
      <c r="B1326" s="149"/>
      <c r="C1326" s="150" t="s">
        <v>1665</v>
      </c>
      <c r="D1326" s="150" t="s">
        <v>160</v>
      </c>
      <c r="E1326" s="151" t="s">
        <v>1666</v>
      </c>
      <c r="F1326" s="152" t="s">
        <v>1667</v>
      </c>
      <c r="G1326" s="153" t="s">
        <v>730</v>
      </c>
      <c r="H1326" s="154">
        <v>2.279</v>
      </c>
      <c r="I1326" s="155"/>
      <c r="J1326" s="156">
        <f>ROUND(I1326*H1326,2)</f>
        <v>0</v>
      </c>
      <c r="K1326" s="152" t="s">
        <v>636</v>
      </c>
      <c r="L1326" s="34"/>
      <c r="M1326" s="157" t="s">
        <v>1</v>
      </c>
      <c r="N1326" s="158" t="s">
        <v>43</v>
      </c>
      <c r="O1326" s="59"/>
      <c r="P1326" s="159">
        <f>O1326*H1326</f>
        <v>0</v>
      </c>
      <c r="Q1326" s="159">
        <v>0</v>
      </c>
      <c r="R1326" s="159">
        <f>Q1326*H1326</f>
        <v>0</v>
      </c>
      <c r="S1326" s="159">
        <v>2.4</v>
      </c>
      <c r="T1326" s="160">
        <f>S1326*H1326</f>
        <v>5.4696</v>
      </c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R1326" s="161" t="s">
        <v>164</v>
      </c>
      <c r="AT1326" s="161" t="s">
        <v>160</v>
      </c>
      <c r="AU1326" s="161" t="s">
        <v>86</v>
      </c>
      <c r="AY1326" s="18" t="s">
        <v>157</v>
      </c>
      <c r="BE1326" s="162">
        <f>IF(N1326="základní",J1326,0)</f>
        <v>0</v>
      </c>
      <c r="BF1326" s="162">
        <f>IF(N1326="snížená",J1326,0)</f>
        <v>0</v>
      </c>
      <c r="BG1326" s="162">
        <f>IF(N1326="zákl. přenesená",J1326,0)</f>
        <v>0</v>
      </c>
      <c r="BH1326" s="162">
        <f>IF(N1326="sníž. přenesená",J1326,0)</f>
        <v>0</v>
      </c>
      <c r="BI1326" s="162">
        <f>IF(N1326="nulová",J1326,0)</f>
        <v>0</v>
      </c>
      <c r="BJ1326" s="18" t="s">
        <v>33</v>
      </c>
      <c r="BK1326" s="162">
        <f>ROUND(I1326*H1326,2)</f>
        <v>0</v>
      </c>
      <c r="BL1326" s="18" t="s">
        <v>164</v>
      </c>
      <c r="BM1326" s="161" t="s">
        <v>1668</v>
      </c>
    </row>
    <row r="1327" spans="1:47" s="2" customFormat="1" ht="12">
      <c r="A1327" s="33"/>
      <c r="B1327" s="34"/>
      <c r="C1327" s="33"/>
      <c r="D1327" s="199" t="s">
        <v>638</v>
      </c>
      <c r="E1327" s="33"/>
      <c r="F1327" s="200" t="s">
        <v>1669</v>
      </c>
      <c r="G1327" s="33"/>
      <c r="H1327" s="33"/>
      <c r="I1327" s="201"/>
      <c r="J1327" s="33"/>
      <c r="K1327" s="33"/>
      <c r="L1327" s="34"/>
      <c r="M1327" s="202"/>
      <c r="N1327" s="203"/>
      <c r="O1327" s="59"/>
      <c r="P1327" s="59"/>
      <c r="Q1327" s="59"/>
      <c r="R1327" s="59"/>
      <c r="S1327" s="59"/>
      <c r="T1327" s="60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T1327" s="18" t="s">
        <v>638</v>
      </c>
      <c r="AU1327" s="18" t="s">
        <v>86</v>
      </c>
    </row>
    <row r="1328" spans="2:51" s="13" customFormat="1" ht="12">
      <c r="B1328" s="178"/>
      <c r="D1328" s="179" t="s">
        <v>245</v>
      </c>
      <c r="E1328" s="180" t="s">
        <v>1</v>
      </c>
      <c r="F1328" s="181" t="s">
        <v>1670</v>
      </c>
      <c r="H1328" s="180" t="s">
        <v>1</v>
      </c>
      <c r="I1328" s="182"/>
      <c r="L1328" s="178"/>
      <c r="M1328" s="183"/>
      <c r="N1328" s="184"/>
      <c r="O1328" s="184"/>
      <c r="P1328" s="184"/>
      <c r="Q1328" s="184"/>
      <c r="R1328" s="184"/>
      <c r="S1328" s="184"/>
      <c r="T1328" s="185"/>
      <c r="AT1328" s="180" t="s">
        <v>245</v>
      </c>
      <c r="AU1328" s="180" t="s">
        <v>86</v>
      </c>
      <c r="AV1328" s="13" t="s">
        <v>33</v>
      </c>
      <c r="AW1328" s="13" t="s">
        <v>31</v>
      </c>
      <c r="AX1328" s="13" t="s">
        <v>78</v>
      </c>
      <c r="AY1328" s="180" t="s">
        <v>157</v>
      </c>
    </row>
    <row r="1329" spans="2:51" s="14" customFormat="1" ht="12">
      <c r="B1329" s="186"/>
      <c r="D1329" s="179" t="s">
        <v>245</v>
      </c>
      <c r="E1329" s="187" t="s">
        <v>1</v>
      </c>
      <c r="F1329" s="188" t="s">
        <v>1671</v>
      </c>
      <c r="H1329" s="189">
        <v>1.68</v>
      </c>
      <c r="I1329" s="190"/>
      <c r="L1329" s="186"/>
      <c r="M1329" s="191"/>
      <c r="N1329" s="192"/>
      <c r="O1329" s="192"/>
      <c r="P1329" s="192"/>
      <c r="Q1329" s="192"/>
      <c r="R1329" s="192"/>
      <c r="S1329" s="192"/>
      <c r="T1329" s="193"/>
      <c r="AT1329" s="187" t="s">
        <v>245</v>
      </c>
      <c r="AU1329" s="187" t="s">
        <v>86</v>
      </c>
      <c r="AV1329" s="14" t="s">
        <v>86</v>
      </c>
      <c r="AW1329" s="14" t="s">
        <v>31</v>
      </c>
      <c r="AX1329" s="14" t="s">
        <v>78</v>
      </c>
      <c r="AY1329" s="187" t="s">
        <v>157</v>
      </c>
    </row>
    <row r="1330" spans="2:51" s="14" customFormat="1" ht="12">
      <c r="B1330" s="186"/>
      <c r="D1330" s="179" t="s">
        <v>245</v>
      </c>
      <c r="E1330" s="187" t="s">
        <v>1</v>
      </c>
      <c r="F1330" s="188" t="s">
        <v>1672</v>
      </c>
      <c r="H1330" s="189">
        <v>0.174</v>
      </c>
      <c r="I1330" s="190"/>
      <c r="L1330" s="186"/>
      <c r="M1330" s="191"/>
      <c r="N1330" s="192"/>
      <c r="O1330" s="192"/>
      <c r="P1330" s="192"/>
      <c r="Q1330" s="192"/>
      <c r="R1330" s="192"/>
      <c r="S1330" s="192"/>
      <c r="T1330" s="193"/>
      <c r="AT1330" s="187" t="s">
        <v>245</v>
      </c>
      <c r="AU1330" s="187" t="s">
        <v>86</v>
      </c>
      <c r="AV1330" s="14" t="s">
        <v>86</v>
      </c>
      <c r="AW1330" s="14" t="s">
        <v>31</v>
      </c>
      <c r="AX1330" s="14" t="s">
        <v>78</v>
      </c>
      <c r="AY1330" s="187" t="s">
        <v>157</v>
      </c>
    </row>
    <row r="1331" spans="2:51" s="14" customFormat="1" ht="12">
      <c r="B1331" s="186"/>
      <c r="D1331" s="179" t="s">
        <v>245</v>
      </c>
      <c r="E1331" s="187" t="s">
        <v>1</v>
      </c>
      <c r="F1331" s="188" t="s">
        <v>1673</v>
      </c>
      <c r="H1331" s="189">
        <v>0.286</v>
      </c>
      <c r="I1331" s="190"/>
      <c r="L1331" s="186"/>
      <c r="M1331" s="191"/>
      <c r="N1331" s="192"/>
      <c r="O1331" s="192"/>
      <c r="P1331" s="192"/>
      <c r="Q1331" s="192"/>
      <c r="R1331" s="192"/>
      <c r="S1331" s="192"/>
      <c r="T1331" s="193"/>
      <c r="AT1331" s="187" t="s">
        <v>245</v>
      </c>
      <c r="AU1331" s="187" t="s">
        <v>86</v>
      </c>
      <c r="AV1331" s="14" t="s">
        <v>86</v>
      </c>
      <c r="AW1331" s="14" t="s">
        <v>31</v>
      </c>
      <c r="AX1331" s="14" t="s">
        <v>78</v>
      </c>
      <c r="AY1331" s="187" t="s">
        <v>157</v>
      </c>
    </row>
    <row r="1332" spans="2:51" s="14" customFormat="1" ht="12">
      <c r="B1332" s="186"/>
      <c r="D1332" s="179" t="s">
        <v>245</v>
      </c>
      <c r="E1332" s="187" t="s">
        <v>1</v>
      </c>
      <c r="F1332" s="188" t="s">
        <v>1674</v>
      </c>
      <c r="H1332" s="189">
        <v>0.139</v>
      </c>
      <c r="I1332" s="190"/>
      <c r="L1332" s="186"/>
      <c r="M1332" s="191"/>
      <c r="N1332" s="192"/>
      <c r="O1332" s="192"/>
      <c r="P1332" s="192"/>
      <c r="Q1332" s="192"/>
      <c r="R1332" s="192"/>
      <c r="S1332" s="192"/>
      <c r="T1332" s="193"/>
      <c r="AT1332" s="187" t="s">
        <v>245</v>
      </c>
      <c r="AU1332" s="187" t="s">
        <v>86</v>
      </c>
      <c r="AV1332" s="14" t="s">
        <v>86</v>
      </c>
      <c r="AW1332" s="14" t="s">
        <v>31</v>
      </c>
      <c r="AX1332" s="14" t="s">
        <v>78</v>
      </c>
      <c r="AY1332" s="187" t="s">
        <v>157</v>
      </c>
    </row>
    <row r="1333" spans="2:51" s="15" customFormat="1" ht="12">
      <c r="B1333" s="204"/>
      <c r="D1333" s="179" t="s">
        <v>245</v>
      </c>
      <c r="E1333" s="205" t="s">
        <v>1</v>
      </c>
      <c r="F1333" s="206" t="s">
        <v>645</v>
      </c>
      <c r="H1333" s="207">
        <v>2.279</v>
      </c>
      <c r="I1333" s="208"/>
      <c r="L1333" s="204"/>
      <c r="M1333" s="209"/>
      <c r="N1333" s="210"/>
      <c r="O1333" s="210"/>
      <c r="P1333" s="210"/>
      <c r="Q1333" s="210"/>
      <c r="R1333" s="210"/>
      <c r="S1333" s="210"/>
      <c r="T1333" s="211"/>
      <c r="AT1333" s="205" t="s">
        <v>245</v>
      </c>
      <c r="AU1333" s="205" t="s">
        <v>86</v>
      </c>
      <c r="AV1333" s="15" t="s">
        <v>164</v>
      </c>
      <c r="AW1333" s="15" t="s">
        <v>31</v>
      </c>
      <c r="AX1333" s="15" t="s">
        <v>33</v>
      </c>
      <c r="AY1333" s="205" t="s">
        <v>157</v>
      </c>
    </row>
    <row r="1334" spans="1:65" s="2" customFormat="1" ht="16.5" customHeight="1">
      <c r="A1334" s="33"/>
      <c r="B1334" s="149"/>
      <c r="C1334" s="150" t="s">
        <v>1675</v>
      </c>
      <c r="D1334" s="150" t="s">
        <v>160</v>
      </c>
      <c r="E1334" s="151" t="s">
        <v>1676</v>
      </c>
      <c r="F1334" s="152" t="s">
        <v>1677</v>
      </c>
      <c r="G1334" s="153" t="s">
        <v>213</v>
      </c>
      <c r="H1334" s="154">
        <v>0.769</v>
      </c>
      <c r="I1334" s="155"/>
      <c r="J1334" s="156">
        <f>ROUND(I1334*H1334,2)</f>
        <v>0</v>
      </c>
      <c r="K1334" s="152" t="s">
        <v>1</v>
      </c>
      <c r="L1334" s="34"/>
      <c r="M1334" s="157" t="s">
        <v>1</v>
      </c>
      <c r="N1334" s="158" t="s">
        <v>43</v>
      </c>
      <c r="O1334" s="59"/>
      <c r="P1334" s="159">
        <f>O1334*H1334</f>
        <v>0</v>
      </c>
      <c r="Q1334" s="159">
        <v>0</v>
      </c>
      <c r="R1334" s="159">
        <f>Q1334*H1334</f>
        <v>0</v>
      </c>
      <c r="S1334" s="159">
        <v>1.261</v>
      </c>
      <c r="T1334" s="160">
        <f>S1334*H1334</f>
        <v>0.9697089999999999</v>
      </c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R1334" s="161" t="s">
        <v>164</v>
      </c>
      <c r="AT1334" s="161" t="s">
        <v>160</v>
      </c>
      <c r="AU1334" s="161" t="s">
        <v>86</v>
      </c>
      <c r="AY1334" s="18" t="s">
        <v>157</v>
      </c>
      <c r="BE1334" s="162">
        <f>IF(N1334="základní",J1334,0)</f>
        <v>0</v>
      </c>
      <c r="BF1334" s="162">
        <f>IF(N1334="snížená",J1334,0)</f>
        <v>0</v>
      </c>
      <c r="BG1334" s="162">
        <f>IF(N1334="zákl. přenesená",J1334,0)</f>
        <v>0</v>
      </c>
      <c r="BH1334" s="162">
        <f>IF(N1334="sníž. přenesená",J1334,0)</f>
        <v>0</v>
      </c>
      <c r="BI1334" s="162">
        <f>IF(N1334="nulová",J1334,0)</f>
        <v>0</v>
      </c>
      <c r="BJ1334" s="18" t="s">
        <v>33</v>
      </c>
      <c r="BK1334" s="162">
        <f>ROUND(I1334*H1334,2)</f>
        <v>0</v>
      </c>
      <c r="BL1334" s="18" t="s">
        <v>164</v>
      </c>
      <c r="BM1334" s="161" t="s">
        <v>1678</v>
      </c>
    </row>
    <row r="1335" spans="2:51" s="14" customFormat="1" ht="12">
      <c r="B1335" s="186"/>
      <c r="D1335" s="179" t="s">
        <v>245</v>
      </c>
      <c r="E1335" s="187" t="s">
        <v>1</v>
      </c>
      <c r="F1335" s="188" t="s">
        <v>1679</v>
      </c>
      <c r="H1335" s="189">
        <v>0.298</v>
      </c>
      <c r="I1335" s="190"/>
      <c r="L1335" s="186"/>
      <c r="M1335" s="191"/>
      <c r="N1335" s="192"/>
      <c r="O1335" s="192"/>
      <c r="P1335" s="192"/>
      <c r="Q1335" s="192"/>
      <c r="R1335" s="192"/>
      <c r="S1335" s="192"/>
      <c r="T1335" s="193"/>
      <c r="AT1335" s="187" t="s">
        <v>245</v>
      </c>
      <c r="AU1335" s="187" t="s">
        <v>86</v>
      </c>
      <c r="AV1335" s="14" t="s">
        <v>86</v>
      </c>
      <c r="AW1335" s="14" t="s">
        <v>31</v>
      </c>
      <c r="AX1335" s="14" t="s">
        <v>78</v>
      </c>
      <c r="AY1335" s="187" t="s">
        <v>157</v>
      </c>
    </row>
    <row r="1336" spans="2:51" s="14" customFormat="1" ht="12">
      <c r="B1336" s="186"/>
      <c r="D1336" s="179" t="s">
        <v>245</v>
      </c>
      <c r="E1336" s="187" t="s">
        <v>1</v>
      </c>
      <c r="F1336" s="188" t="s">
        <v>1680</v>
      </c>
      <c r="H1336" s="189">
        <v>0.471</v>
      </c>
      <c r="I1336" s="190"/>
      <c r="L1336" s="186"/>
      <c r="M1336" s="191"/>
      <c r="N1336" s="192"/>
      <c r="O1336" s="192"/>
      <c r="P1336" s="192"/>
      <c r="Q1336" s="192"/>
      <c r="R1336" s="192"/>
      <c r="S1336" s="192"/>
      <c r="T1336" s="193"/>
      <c r="AT1336" s="187" t="s">
        <v>245</v>
      </c>
      <c r="AU1336" s="187" t="s">
        <v>86</v>
      </c>
      <c r="AV1336" s="14" t="s">
        <v>86</v>
      </c>
      <c r="AW1336" s="14" t="s">
        <v>31</v>
      </c>
      <c r="AX1336" s="14" t="s">
        <v>78</v>
      </c>
      <c r="AY1336" s="187" t="s">
        <v>157</v>
      </c>
    </row>
    <row r="1337" spans="2:51" s="15" customFormat="1" ht="12">
      <c r="B1337" s="204"/>
      <c r="D1337" s="179" t="s">
        <v>245</v>
      </c>
      <c r="E1337" s="205" t="s">
        <v>1</v>
      </c>
      <c r="F1337" s="206" t="s">
        <v>645</v>
      </c>
      <c r="H1337" s="207">
        <v>0.769</v>
      </c>
      <c r="I1337" s="208"/>
      <c r="L1337" s="204"/>
      <c r="M1337" s="209"/>
      <c r="N1337" s="210"/>
      <c r="O1337" s="210"/>
      <c r="P1337" s="210"/>
      <c r="Q1337" s="210"/>
      <c r="R1337" s="210"/>
      <c r="S1337" s="210"/>
      <c r="T1337" s="211"/>
      <c r="AT1337" s="205" t="s">
        <v>245</v>
      </c>
      <c r="AU1337" s="205" t="s">
        <v>86</v>
      </c>
      <c r="AV1337" s="15" t="s">
        <v>164</v>
      </c>
      <c r="AW1337" s="15" t="s">
        <v>31</v>
      </c>
      <c r="AX1337" s="15" t="s">
        <v>33</v>
      </c>
      <c r="AY1337" s="205" t="s">
        <v>157</v>
      </c>
    </row>
    <row r="1338" spans="1:65" s="2" customFormat="1" ht="16.5" customHeight="1">
      <c r="A1338" s="33"/>
      <c r="B1338" s="149"/>
      <c r="C1338" s="150" t="s">
        <v>1681</v>
      </c>
      <c r="D1338" s="150" t="s">
        <v>160</v>
      </c>
      <c r="E1338" s="151" t="s">
        <v>1682</v>
      </c>
      <c r="F1338" s="152" t="s">
        <v>1683</v>
      </c>
      <c r="G1338" s="153" t="s">
        <v>178</v>
      </c>
      <c r="H1338" s="154">
        <v>54</v>
      </c>
      <c r="I1338" s="155"/>
      <c r="J1338" s="156">
        <f>ROUND(I1338*H1338,2)</f>
        <v>0</v>
      </c>
      <c r="K1338" s="152" t="s">
        <v>636</v>
      </c>
      <c r="L1338" s="34"/>
      <c r="M1338" s="157" t="s">
        <v>1</v>
      </c>
      <c r="N1338" s="158" t="s">
        <v>43</v>
      </c>
      <c r="O1338" s="59"/>
      <c r="P1338" s="159">
        <f>O1338*H1338</f>
        <v>0</v>
      </c>
      <c r="Q1338" s="159">
        <v>0</v>
      </c>
      <c r="R1338" s="159">
        <f>Q1338*H1338</f>
        <v>0</v>
      </c>
      <c r="S1338" s="159">
        <v>0</v>
      </c>
      <c r="T1338" s="160">
        <f>S1338*H1338</f>
        <v>0</v>
      </c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R1338" s="161" t="s">
        <v>164</v>
      </c>
      <c r="AT1338" s="161" t="s">
        <v>160</v>
      </c>
      <c r="AU1338" s="161" t="s">
        <v>86</v>
      </c>
      <c r="AY1338" s="18" t="s">
        <v>157</v>
      </c>
      <c r="BE1338" s="162">
        <f>IF(N1338="základní",J1338,0)</f>
        <v>0</v>
      </c>
      <c r="BF1338" s="162">
        <f>IF(N1338="snížená",J1338,0)</f>
        <v>0</v>
      </c>
      <c r="BG1338" s="162">
        <f>IF(N1338="zákl. přenesená",J1338,0)</f>
        <v>0</v>
      </c>
      <c r="BH1338" s="162">
        <f>IF(N1338="sníž. přenesená",J1338,0)</f>
        <v>0</v>
      </c>
      <c r="BI1338" s="162">
        <f>IF(N1338="nulová",J1338,0)</f>
        <v>0</v>
      </c>
      <c r="BJ1338" s="18" t="s">
        <v>33</v>
      </c>
      <c r="BK1338" s="162">
        <f>ROUND(I1338*H1338,2)</f>
        <v>0</v>
      </c>
      <c r="BL1338" s="18" t="s">
        <v>164</v>
      </c>
      <c r="BM1338" s="161" t="s">
        <v>1684</v>
      </c>
    </row>
    <row r="1339" spans="1:47" s="2" customFormat="1" ht="12">
      <c r="A1339" s="33"/>
      <c r="B1339" s="34"/>
      <c r="C1339" s="33"/>
      <c r="D1339" s="199" t="s">
        <v>638</v>
      </c>
      <c r="E1339" s="33"/>
      <c r="F1339" s="200" t="s">
        <v>1685</v>
      </c>
      <c r="G1339" s="33"/>
      <c r="H1339" s="33"/>
      <c r="I1339" s="201"/>
      <c r="J1339" s="33"/>
      <c r="K1339" s="33"/>
      <c r="L1339" s="34"/>
      <c r="M1339" s="202"/>
      <c r="N1339" s="203"/>
      <c r="O1339" s="59"/>
      <c r="P1339" s="59"/>
      <c r="Q1339" s="59"/>
      <c r="R1339" s="59"/>
      <c r="S1339" s="59"/>
      <c r="T1339" s="60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T1339" s="18" t="s">
        <v>638</v>
      </c>
      <c r="AU1339" s="18" t="s">
        <v>86</v>
      </c>
    </row>
    <row r="1340" spans="2:51" s="14" customFormat="1" ht="12">
      <c r="B1340" s="186"/>
      <c r="D1340" s="179" t="s">
        <v>245</v>
      </c>
      <c r="E1340" s="187" t="s">
        <v>1</v>
      </c>
      <c r="F1340" s="188" t="s">
        <v>1686</v>
      </c>
      <c r="H1340" s="189">
        <v>54</v>
      </c>
      <c r="I1340" s="190"/>
      <c r="L1340" s="186"/>
      <c r="M1340" s="191"/>
      <c r="N1340" s="192"/>
      <c r="O1340" s="192"/>
      <c r="P1340" s="192"/>
      <c r="Q1340" s="192"/>
      <c r="R1340" s="192"/>
      <c r="S1340" s="192"/>
      <c r="T1340" s="193"/>
      <c r="AT1340" s="187" t="s">
        <v>245</v>
      </c>
      <c r="AU1340" s="187" t="s">
        <v>86</v>
      </c>
      <c r="AV1340" s="14" t="s">
        <v>86</v>
      </c>
      <c r="AW1340" s="14" t="s">
        <v>31</v>
      </c>
      <c r="AX1340" s="14" t="s">
        <v>33</v>
      </c>
      <c r="AY1340" s="187" t="s">
        <v>157</v>
      </c>
    </row>
    <row r="1341" spans="1:65" s="2" customFormat="1" ht="16.5" customHeight="1">
      <c r="A1341" s="33"/>
      <c r="B1341" s="149"/>
      <c r="C1341" s="150" t="s">
        <v>1687</v>
      </c>
      <c r="D1341" s="150" t="s">
        <v>160</v>
      </c>
      <c r="E1341" s="151" t="s">
        <v>1688</v>
      </c>
      <c r="F1341" s="152" t="s">
        <v>1689</v>
      </c>
      <c r="G1341" s="153" t="s">
        <v>178</v>
      </c>
      <c r="H1341" s="154">
        <v>378</v>
      </c>
      <c r="I1341" s="155"/>
      <c r="J1341" s="156">
        <f>ROUND(I1341*H1341,2)</f>
        <v>0</v>
      </c>
      <c r="K1341" s="152" t="s">
        <v>1</v>
      </c>
      <c r="L1341" s="34"/>
      <c r="M1341" s="157" t="s">
        <v>1</v>
      </c>
      <c r="N1341" s="158" t="s">
        <v>43</v>
      </c>
      <c r="O1341" s="59"/>
      <c r="P1341" s="159">
        <f>O1341*H1341</f>
        <v>0</v>
      </c>
      <c r="Q1341" s="159">
        <v>0</v>
      </c>
      <c r="R1341" s="159">
        <f>Q1341*H1341</f>
        <v>0</v>
      </c>
      <c r="S1341" s="159">
        <v>0</v>
      </c>
      <c r="T1341" s="160">
        <f>S1341*H1341</f>
        <v>0</v>
      </c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R1341" s="161" t="s">
        <v>164</v>
      </c>
      <c r="AT1341" s="161" t="s">
        <v>160</v>
      </c>
      <c r="AU1341" s="161" t="s">
        <v>86</v>
      </c>
      <c r="AY1341" s="18" t="s">
        <v>157</v>
      </c>
      <c r="BE1341" s="162">
        <f>IF(N1341="základní",J1341,0)</f>
        <v>0</v>
      </c>
      <c r="BF1341" s="162">
        <f>IF(N1341="snížená",J1341,0)</f>
        <v>0</v>
      </c>
      <c r="BG1341" s="162">
        <f>IF(N1341="zákl. přenesená",J1341,0)</f>
        <v>0</v>
      </c>
      <c r="BH1341" s="162">
        <f>IF(N1341="sníž. přenesená",J1341,0)</f>
        <v>0</v>
      </c>
      <c r="BI1341" s="162">
        <f>IF(N1341="nulová",J1341,0)</f>
        <v>0</v>
      </c>
      <c r="BJ1341" s="18" t="s">
        <v>33</v>
      </c>
      <c r="BK1341" s="162">
        <f>ROUND(I1341*H1341,2)</f>
        <v>0</v>
      </c>
      <c r="BL1341" s="18" t="s">
        <v>164</v>
      </c>
      <c r="BM1341" s="161" t="s">
        <v>1690</v>
      </c>
    </row>
    <row r="1342" spans="2:51" s="14" customFormat="1" ht="12">
      <c r="B1342" s="186"/>
      <c r="D1342" s="179" t="s">
        <v>245</v>
      </c>
      <c r="F1342" s="188" t="s">
        <v>1691</v>
      </c>
      <c r="H1342" s="189">
        <v>378</v>
      </c>
      <c r="I1342" s="190"/>
      <c r="L1342" s="186"/>
      <c r="M1342" s="191"/>
      <c r="N1342" s="192"/>
      <c r="O1342" s="192"/>
      <c r="P1342" s="192"/>
      <c r="Q1342" s="192"/>
      <c r="R1342" s="192"/>
      <c r="S1342" s="192"/>
      <c r="T1342" s="193"/>
      <c r="AT1342" s="187" t="s">
        <v>245</v>
      </c>
      <c r="AU1342" s="187" t="s">
        <v>86</v>
      </c>
      <c r="AV1342" s="14" t="s">
        <v>86</v>
      </c>
      <c r="AW1342" s="14" t="s">
        <v>3</v>
      </c>
      <c r="AX1342" s="14" t="s">
        <v>33</v>
      </c>
      <c r="AY1342" s="187" t="s">
        <v>157</v>
      </c>
    </row>
    <row r="1343" spans="1:65" s="2" customFormat="1" ht="16.5" customHeight="1">
      <c r="A1343" s="33"/>
      <c r="B1343" s="149"/>
      <c r="C1343" s="150" t="s">
        <v>1692</v>
      </c>
      <c r="D1343" s="150" t="s">
        <v>160</v>
      </c>
      <c r="E1343" s="151" t="s">
        <v>1693</v>
      </c>
      <c r="F1343" s="152" t="s">
        <v>1694</v>
      </c>
      <c r="G1343" s="153" t="s">
        <v>730</v>
      </c>
      <c r="H1343" s="154">
        <v>0.973</v>
      </c>
      <c r="I1343" s="155"/>
      <c r="J1343" s="156">
        <f>ROUND(I1343*H1343,2)</f>
        <v>0</v>
      </c>
      <c r="K1343" s="152" t="s">
        <v>636</v>
      </c>
      <c r="L1343" s="34"/>
      <c r="M1343" s="157" t="s">
        <v>1</v>
      </c>
      <c r="N1343" s="158" t="s">
        <v>43</v>
      </c>
      <c r="O1343" s="59"/>
      <c r="P1343" s="159">
        <f>O1343*H1343</f>
        <v>0</v>
      </c>
      <c r="Q1343" s="159">
        <v>0</v>
      </c>
      <c r="R1343" s="159">
        <f>Q1343*H1343</f>
        <v>0</v>
      </c>
      <c r="S1343" s="159">
        <v>2.2</v>
      </c>
      <c r="T1343" s="160">
        <f>S1343*H1343</f>
        <v>2.1406</v>
      </c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R1343" s="161" t="s">
        <v>164</v>
      </c>
      <c r="AT1343" s="161" t="s">
        <v>160</v>
      </c>
      <c r="AU1343" s="161" t="s">
        <v>86</v>
      </c>
      <c r="AY1343" s="18" t="s">
        <v>157</v>
      </c>
      <c r="BE1343" s="162">
        <f>IF(N1343="základní",J1343,0)</f>
        <v>0</v>
      </c>
      <c r="BF1343" s="162">
        <f>IF(N1343="snížená",J1343,0)</f>
        <v>0</v>
      </c>
      <c r="BG1343" s="162">
        <f>IF(N1343="zákl. přenesená",J1343,0)</f>
        <v>0</v>
      </c>
      <c r="BH1343" s="162">
        <f>IF(N1343="sníž. přenesená",J1343,0)</f>
        <v>0</v>
      </c>
      <c r="BI1343" s="162">
        <f>IF(N1343="nulová",J1343,0)</f>
        <v>0</v>
      </c>
      <c r="BJ1343" s="18" t="s">
        <v>33</v>
      </c>
      <c r="BK1343" s="162">
        <f>ROUND(I1343*H1343,2)</f>
        <v>0</v>
      </c>
      <c r="BL1343" s="18" t="s">
        <v>164</v>
      </c>
      <c r="BM1343" s="161" t="s">
        <v>1695</v>
      </c>
    </row>
    <row r="1344" spans="1:47" s="2" customFormat="1" ht="12">
      <c r="A1344" s="33"/>
      <c r="B1344" s="34"/>
      <c r="C1344" s="33"/>
      <c r="D1344" s="199" t="s">
        <v>638</v>
      </c>
      <c r="E1344" s="33"/>
      <c r="F1344" s="200" t="s">
        <v>1696</v>
      </c>
      <c r="G1344" s="33"/>
      <c r="H1344" s="33"/>
      <c r="I1344" s="201"/>
      <c r="J1344" s="33"/>
      <c r="K1344" s="33"/>
      <c r="L1344" s="34"/>
      <c r="M1344" s="202"/>
      <c r="N1344" s="203"/>
      <c r="O1344" s="59"/>
      <c r="P1344" s="59"/>
      <c r="Q1344" s="59"/>
      <c r="R1344" s="59"/>
      <c r="S1344" s="59"/>
      <c r="T1344" s="60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T1344" s="18" t="s">
        <v>638</v>
      </c>
      <c r="AU1344" s="18" t="s">
        <v>86</v>
      </c>
    </row>
    <row r="1345" spans="2:51" s="13" customFormat="1" ht="12">
      <c r="B1345" s="178"/>
      <c r="D1345" s="179" t="s">
        <v>245</v>
      </c>
      <c r="E1345" s="180" t="s">
        <v>1</v>
      </c>
      <c r="F1345" s="181" t="s">
        <v>1697</v>
      </c>
      <c r="H1345" s="180" t="s">
        <v>1</v>
      </c>
      <c r="I1345" s="182"/>
      <c r="L1345" s="178"/>
      <c r="M1345" s="183"/>
      <c r="N1345" s="184"/>
      <c r="O1345" s="184"/>
      <c r="P1345" s="184"/>
      <c r="Q1345" s="184"/>
      <c r="R1345" s="184"/>
      <c r="S1345" s="184"/>
      <c r="T1345" s="185"/>
      <c r="AT1345" s="180" t="s">
        <v>245</v>
      </c>
      <c r="AU1345" s="180" t="s">
        <v>86</v>
      </c>
      <c r="AV1345" s="13" t="s">
        <v>33</v>
      </c>
      <c r="AW1345" s="13" t="s">
        <v>31</v>
      </c>
      <c r="AX1345" s="13" t="s">
        <v>78</v>
      </c>
      <c r="AY1345" s="180" t="s">
        <v>157</v>
      </c>
    </row>
    <row r="1346" spans="2:51" s="14" customFormat="1" ht="12">
      <c r="B1346" s="186"/>
      <c r="D1346" s="179" t="s">
        <v>245</v>
      </c>
      <c r="E1346" s="187" t="s">
        <v>1</v>
      </c>
      <c r="F1346" s="188" t="s">
        <v>1698</v>
      </c>
      <c r="H1346" s="189">
        <v>0.624</v>
      </c>
      <c r="I1346" s="190"/>
      <c r="L1346" s="186"/>
      <c r="M1346" s="191"/>
      <c r="N1346" s="192"/>
      <c r="O1346" s="192"/>
      <c r="P1346" s="192"/>
      <c r="Q1346" s="192"/>
      <c r="R1346" s="192"/>
      <c r="S1346" s="192"/>
      <c r="T1346" s="193"/>
      <c r="AT1346" s="187" t="s">
        <v>245</v>
      </c>
      <c r="AU1346" s="187" t="s">
        <v>86</v>
      </c>
      <c r="AV1346" s="14" t="s">
        <v>86</v>
      </c>
      <c r="AW1346" s="14" t="s">
        <v>31</v>
      </c>
      <c r="AX1346" s="14" t="s">
        <v>78</v>
      </c>
      <c r="AY1346" s="187" t="s">
        <v>157</v>
      </c>
    </row>
    <row r="1347" spans="2:51" s="14" customFormat="1" ht="12">
      <c r="B1347" s="186"/>
      <c r="D1347" s="179" t="s">
        <v>245</v>
      </c>
      <c r="E1347" s="187" t="s">
        <v>1</v>
      </c>
      <c r="F1347" s="188" t="s">
        <v>1699</v>
      </c>
      <c r="H1347" s="189">
        <v>0.057</v>
      </c>
      <c r="I1347" s="190"/>
      <c r="L1347" s="186"/>
      <c r="M1347" s="191"/>
      <c r="N1347" s="192"/>
      <c r="O1347" s="192"/>
      <c r="P1347" s="192"/>
      <c r="Q1347" s="192"/>
      <c r="R1347" s="192"/>
      <c r="S1347" s="192"/>
      <c r="T1347" s="193"/>
      <c r="AT1347" s="187" t="s">
        <v>245</v>
      </c>
      <c r="AU1347" s="187" t="s">
        <v>86</v>
      </c>
      <c r="AV1347" s="14" t="s">
        <v>86</v>
      </c>
      <c r="AW1347" s="14" t="s">
        <v>31</v>
      </c>
      <c r="AX1347" s="14" t="s">
        <v>78</v>
      </c>
      <c r="AY1347" s="187" t="s">
        <v>157</v>
      </c>
    </row>
    <row r="1348" spans="2:51" s="14" customFormat="1" ht="12">
      <c r="B1348" s="186"/>
      <c r="D1348" s="179" t="s">
        <v>245</v>
      </c>
      <c r="E1348" s="187" t="s">
        <v>1</v>
      </c>
      <c r="F1348" s="188" t="s">
        <v>1700</v>
      </c>
      <c r="H1348" s="189">
        <v>0.053</v>
      </c>
      <c r="I1348" s="190"/>
      <c r="L1348" s="186"/>
      <c r="M1348" s="191"/>
      <c r="N1348" s="192"/>
      <c r="O1348" s="192"/>
      <c r="P1348" s="192"/>
      <c r="Q1348" s="192"/>
      <c r="R1348" s="192"/>
      <c r="S1348" s="192"/>
      <c r="T1348" s="193"/>
      <c r="AT1348" s="187" t="s">
        <v>245</v>
      </c>
      <c r="AU1348" s="187" t="s">
        <v>86</v>
      </c>
      <c r="AV1348" s="14" t="s">
        <v>86</v>
      </c>
      <c r="AW1348" s="14" t="s">
        <v>31</v>
      </c>
      <c r="AX1348" s="14" t="s">
        <v>78</v>
      </c>
      <c r="AY1348" s="187" t="s">
        <v>157</v>
      </c>
    </row>
    <row r="1349" spans="2:51" s="14" customFormat="1" ht="12">
      <c r="B1349" s="186"/>
      <c r="D1349" s="179" t="s">
        <v>245</v>
      </c>
      <c r="E1349" s="187" t="s">
        <v>1</v>
      </c>
      <c r="F1349" s="188" t="s">
        <v>1701</v>
      </c>
      <c r="H1349" s="189">
        <v>0.051</v>
      </c>
      <c r="I1349" s="190"/>
      <c r="L1349" s="186"/>
      <c r="M1349" s="191"/>
      <c r="N1349" s="192"/>
      <c r="O1349" s="192"/>
      <c r="P1349" s="192"/>
      <c r="Q1349" s="192"/>
      <c r="R1349" s="192"/>
      <c r="S1349" s="192"/>
      <c r="T1349" s="193"/>
      <c r="AT1349" s="187" t="s">
        <v>245</v>
      </c>
      <c r="AU1349" s="187" t="s">
        <v>86</v>
      </c>
      <c r="AV1349" s="14" t="s">
        <v>86</v>
      </c>
      <c r="AW1349" s="14" t="s">
        <v>31</v>
      </c>
      <c r="AX1349" s="14" t="s">
        <v>78</v>
      </c>
      <c r="AY1349" s="187" t="s">
        <v>157</v>
      </c>
    </row>
    <row r="1350" spans="2:51" s="14" customFormat="1" ht="12">
      <c r="B1350" s="186"/>
      <c r="D1350" s="179" t="s">
        <v>245</v>
      </c>
      <c r="E1350" s="187" t="s">
        <v>1</v>
      </c>
      <c r="F1350" s="188" t="s">
        <v>1453</v>
      </c>
      <c r="H1350" s="189">
        <v>0.088</v>
      </c>
      <c r="I1350" s="190"/>
      <c r="L1350" s="186"/>
      <c r="M1350" s="191"/>
      <c r="N1350" s="192"/>
      <c r="O1350" s="192"/>
      <c r="P1350" s="192"/>
      <c r="Q1350" s="192"/>
      <c r="R1350" s="192"/>
      <c r="S1350" s="192"/>
      <c r="T1350" s="193"/>
      <c r="AT1350" s="187" t="s">
        <v>245</v>
      </c>
      <c r="AU1350" s="187" t="s">
        <v>86</v>
      </c>
      <c r="AV1350" s="14" t="s">
        <v>86</v>
      </c>
      <c r="AW1350" s="14" t="s">
        <v>31</v>
      </c>
      <c r="AX1350" s="14" t="s">
        <v>78</v>
      </c>
      <c r="AY1350" s="187" t="s">
        <v>157</v>
      </c>
    </row>
    <row r="1351" spans="2:51" s="14" customFormat="1" ht="12">
      <c r="B1351" s="186"/>
      <c r="D1351" s="179" t="s">
        <v>245</v>
      </c>
      <c r="E1351" s="187" t="s">
        <v>1</v>
      </c>
      <c r="F1351" s="188" t="s">
        <v>1461</v>
      </c>
      <c r="H1351" s="189">
        <v>0.1</v>
      </c>
      <c r="I1351" s="190"/>
      <c r="L1351" s="186"/>
      <c r="M1351" s="191"/>
      <c r="N1351" s="192"/>
      <c r="O1351" s="192"/>
      <c r="P1351" s="192"/>
      <c r="Q1351" s="192"/>
      <c r="R1351" s="192"/>
      <c r="S1351" s="192"/>
      <c r="T1351" s="193"/>
      <c r="AT1351" s="187" t="s">
        <v>245</v>
      </c>
      <c r="AU1351" s="187" t="s">
        <v>86</v>
      </c>
      <c r="AV1351" s="14" t="s">
        <v>86</v>
      </c>
      <c r="AW1351" s="14" t="s">
        <v>31</v>
      </c>
      <c r="AX1351" s="14" t="s">
        <v>78</v>
      </c>
      <c r="AY1351" s="187" t="s">
        <v>157</v>
      </c>
    </row>
    <row r="1352" spans="2:51" s="15" customFormat="1" ht="12">
      <c r="B1352" s="204"/>
      <c r="D1352" s="179" t="s">
        <v>245</v>
      </c>
      <c r="E1352" s="205" t="s">
        <v>1</v>
      </c>
      <c r="F1352" s="206" t="s">
        <v>645</v>
      </c>
      <c r="H1352" s="207">
        <v>0.973</v>
      </c>
      <c r="I1352" s="208"/>
      <c r="L1352" s="204"/>
      <c r="M1352" s="209"/>
      <c r="N1352" s="210"/>
      <c r="O1352" s="210"/>
      <c r="P1352" s="210"/>
      <c r="Q1352" s="210"/>
      <c r="R1352" s="210"/>
      <c r="S1352" s="210"/>
      <c r="T1352" s="211"/>
      <c r="AT1352" s="205" t="s">
        <v>245</v>
      </c>
      <c r="AU1352" s="205" t="s">
        <v>86</v>
      </c>
      <c r="AV1352" s="15" t="s">
        <v>164</v>
      </c>
      <c r="AW1352" s="15" t="s">
        <v>31</v>
      </c>
      <c r="AX1352" s="15" t="s">
        <v>33</v>
      </c>
      <c r="AY1352" s="205" t="s">
        <v>157</v>
      </c>
    </row>
    <row r="1353" spans="1:65" s="2" customFormat="1" ht="21.75" customHeight="1">
      <c r="A1353" s="33"/>
      <c r="B1353" s="149"/>
      <c r="C1353" s="150" t="s">
        <v>1702</v>
      </c>
      <c r="D1353" s="150" t="s">
        <v>160</v>
      </c>
      <c r="E1353" s="151" t="s">
        <v>1703</v>
      </c>
      <c r="F1353" s="152" t="s">
        <v>1704</v>
      </c>
      <c r="G1353" s="153" t="s">
        <v>178</v>
      </c>
      <c r="H1353" s="154">
        <v>30</v>
      </c>
      <c r="I1353" s="155"/>
      <c r="J1353" s="156">
        <f>ROUND(I1353*H1353,2)</f>
        <v>0</v>
      </c>
      <c r="K1353" s="152" t="s">
        <v>1</v>
      </c>
      <c r="L1353" s="34"/>
      <c r="M1353" s="157" t="s">
        <v>1</v>
      </c>
      <c r="N1353" s="158" t="s">
        <v>43</v>
      </c>
      <c r="O1353" s="59"/>
      <c r="P1353" s="159">
        <f>O1353*H1353</f>
        <v>0</v>
      </c>
      <c r="Q1353" s="159">
        <v>0.0015</v>
      </c>
      <c r="R1353" s="159">
        <f>Q1353*H1353</f>
        <v>0.045</v>
      </c>
      <c r="S1353" s="159">
        <v>0.001</v>
      </c>
      <c r="T1353" s="160">
        <f>S1353*H1353</f>
        <v>0.03</v>
      </c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R1353" s="161" t="s">
        <v>164</v>
      </c>
      <c r="AT1353" s="161" t="s">
        <v>160</v>
      </c>
      <c r="AU1353" s="161" t="s">
        <v>86</v>
      </c>
      <c r="AY1353" s="18" t="s">
        <v>157</v>
      </c>
      <c r="BE1353" s="162">
        <f>IF(N1353="základní",J1353,0)</f>
        <v>0</v>
      </c>
      <c r="BF1353" s="162">
        <f>IF(N1353="snížená",J1353,0)</f>
        <v>0</v>
      </c>
      <c r="BG1353" s="162">
        <f>IF(N1353="zákl. přenesená",J1353,0)</f>
        <v>0</v>
      </c>
      <c r="BH1353" s="162">
        <f>IF(N1353="sníž. přenesená",J1353,0)</f>
        <v>0</v>
      </c>
      <c r="BI1353" s="162">
        <f>IF(N1353="nulová",J1353,0)</f>
        <v>0</v>
      </c>
      <c r="BJ1353" s="18" t="s">
        <v>33</v>
      </c>
      <c r="BK1353" s="162">
        <f>ROUND(I1353*H1353,2)</f>
        <v>0</v>
      </c>
      <c r="BL1353" s="18" t="s">
        <v>164</v>
      </c>
      <c r="BM1353" s="161" t="s">
        <v>1705</v>
      </c>
    </row>
    <row r="1354" spans="1:65" s="2" customFormat="1" ht="16.5" customHeight="1">
      <c r="A1354" s="33"/>
      <c r="B1354" s="149"/>
      <c r="C1354" s="150" t="s">
        <v>1706</v>
      </c>
      <c r="D1354" s="150" t="s">
        <v>160</v>
      </c>
      <c r="E1354" s="151" t="s">
        <v>1707</v>
      </c>
      <c r="F1354" s="152" t="s">
        <v>1708</v>
      </c>
      <c r="G1354" s="153" t="s">
        <v>163</v>
      </c>
      <c r="H1354" s="154">
        <v>87.75</v>
      </c>
      <c r="I1354" s="155"/>
      <c r="J1354" s="156">
        <f>ROUND(I1354*H1354,2)</f>
        <v>0</v>
      </c>
      <c r="K1354" s="152" t="s">
        <v>636</v>
      </c>
      <c r="L1354" s="34"/>
      <c r="M1354" s="157" t="s">
        <v>1</v>
      </c>
      <c r="N1354" s="158" t="s">
        <v>43</v>
      </c>
      <c r="O1354" s="59"/>
      <c r="P1354" s="159">
        <f>O1354*H1354</f>
        <v>0</v>
      </c>
      <c r="Q1354" s="159">
        <v>0</v>
      </c>
      <c r="R1354" s="159">
        <f>Q1354*H1354</f>
        <v>0</v>
      </c>
      <c r="S1354" s="159">
        <v>0</v>
      </c>
      <c r="T1354" s="160">
        <f>S1354*H1354</f>
        <v>0</v>
      </c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R1354" s="161" t="s">
        <v>164</v>
      </c>
      <c r="AT1354" s="161" t="s">
        <v>160</v>
      </c>
      <c r="AU1354" s="161" t="s">
        <v>86</v>
      </c>
      <c r="AY1354" s="18" t="s">
        <v>157</v>
      </c>
      <c r="BE1354" s="162">
        <f>IF(N1354="základní",J1354,0)</f>
        <v>0</v>
      </c>
      <c r="BF1354" s="162">
        <f>IF(N1354="snížená",J1354,0)</f>
        <v>0</v>
      </c>
      <c r="BG1354" s="162">
        <f>IF(N1354="zákl. přenesená",J1354,0)</f>
        <v>0</v>
      </c>
      <c r="BH1354" s="162">
        <f>IF(N1354="sníž. přenesená",J1354,0)</f>
        <v>0</v>
      </c>
      <c r="BI1354" s="162">
        <f>IF(N1354="nulová",J1354,0)</f>
        <v>0</v>
      </c>
      <c r="BJ1354" s="18" t="s">
        <v>33</v>
      </c>
      <c r="BK1354" s="162">
        <f>ROUND(I1354*H1354,2)</f>
        <v>0</v>
      </c>
      <c r="BL1354" s="18" t="s">
        <v>164</v>
      </c>
      <c r="BM1354" s="161" t="s">
        <v>1709</v>
      </c>
    </row>
    <row r="1355" spans="1:47" s="2" customFormat="1" ht="12">
      <c r="A1355" s="33"/>
      <c r="B1355" s="34"/>
      <c r="C1355" s="33"/>
      <c r="D1355" s="199" t="s">
        <v>638</v>
      </c>
      <c r="E1355" s="33"/>
      <c r="F1355" s="200" t="s">
        <v>1710</v>
      </c>
      <c r="G1355" s="33"/>
      <c r="H1355" s="33"/>
      <c r="I1355" s="201"/>
      <c r="J1355" s="33"/>
      <c r="K1355" s="33"/>
      <c r="L1355" s="34"/>
      <c r="M1355" s="202"/>
      <c r="N1355" s="203"/>
      <c r="O1355" s="59"/>
      <c r="P1355" s="59"/>
      <c r="Q1355" s="59"/>
      <c r="R1355" s="59"/>
      <c r="S1355" s="59"/>
      <c r="T1355" s="60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T1355" s="18" t="s">
        <v>638</v>
      </c>
      <c r="AU1355" s="18" t="s">
        <v>86</v>
      </c>
    </row>
    <row r="1356" spans="2:51" s="13" customFormat="1" ht="12">
      <c r="B1356" s="178"/>
      <c r="D1356" s="179" t="s">
        <v>245</v>
      </c>
      <c r="E1356" s="180" t="s">
        <v>1</v>
      </c>
      <c r="F1356" s="181" t="s">
        <v>1711</v>
      </c>
      <c r="H1356" s="180" t="s">
        <v>1</v>
      </c>
      <c r="I1356" s="182"/>
      <c r="L1356" s="178"/>
      <c r="M1356" s="183"/>
      <c r="N1356" s="184"/>
      <c r="O1356" s="184"/>
      <c r="P1356" s="184"/>
      <c r="Q1356" s="184"/>
      <c r="R1356" s="184"/>
      <c r="S1356" s="184"/>
      <c r="T1356" s="185"/>
      <c r="AT1356" s="180" t="s">
        <v>245</v>
      </c>
      <c r="AU1356" s="180" t="s">
        <v>86</v>
      </c>
      <c r="AV1356" s="13" t="s">
        <v>33</v>
      </c>
      <c r="AW1356" s="13" t="s">
        <v>31</v>
      </c>
      <c r="AX1356" s="13" t="s">
        <v>78</v>
      </c>
      <c r="AY1356" s="180" t="s">
        <v>157</v>
      </c>
    </row>
    <row r="1357" spans="2:51" s="13" customFormat="1" ht="12">
      <c r="B1357" s="178"/>
      <c r="D1357" s="179" t="s">
        <v>245</v>
      </c>
      <c r="E1357" s="180" t="s">
        <v>1</v>
      </c>
      <c r="F1357" s="181" t="s">
        <v>1712</v>
      </c>
      <c r="H1357" s="180" t="s">
        <v>1</v>
      </c>
      <c r="I1357" s="182"/>
      <c r="L1357" s="178"/>
      <c r="M1357" s="183"/>
      <c r="N1357" s="184"/>
      <c r="O1357" s="184"/>
      <c r="P1357" s="184"/>
      <c r="Q1357" s="184"/>
      <c r="R1357" s="184"/>
      <c r="S1357" s="184"/>
      <c r="T1357" s="185"/>
      <c r="AT1357" s="180" t="s">
        <v>245</v>
      </c>
      <c r="AU1357" s="180" t="s">
        <v>86</v>
      </c>
      <c r="AV1357" s="13" t="s">
        <v>33</v>
      </c>
      <c r="AW1357" s="13" t="s">
        <v>31</v>
      </c>
      <c r="AX1357" s="13" t="s">
        <v>78</v>
      </c>
      <c r="AY1357" s="180" t="s">
        <v>157</v>
      </c>
    </row>
    <row r="1358" spans="2:51" s="14" customFormat="1" ht="12">
      <c r="B1358" s="186"/>
      <c r="D1358" s="179" t="s">
        <v>245</v>
      </c>
      <c r="E1358" s="187" t="s">
        <v>1</v>
      </c>
      <c r="F1358" s="188" t="s">
        <v>1713</v>
      </c>
      <c r="H1358" s="189">
        <v>22.8</v>
      </c>
      <c r="I1358" s="190"/>
      <c r="L1358" s="186"/>
      <c r="M1358" s="191"/>
      <c r="N1358" s="192"/>
      <c r="O1358" s="192"/>
      <c r="P1358" s="192"/>
      <c r="Q1358" s="192"/>
      <c r="R1358" s="192"/>
      <c r="S1358" s="192"/>
      <c r="T1358" s="193"/>
      <c r="AT1358" s="187" t="s">
        <v>245</v>
      </c>
      <c r="AU1358" s="187" t="s">
        <v>86</v>
      </c>
      <c r="AV1358" s="14" t="s">
        <v>86</v>
      </c>
      <c r="AW1358" s="14" t="s">
        <v>31</v>
      </c>
      <c r="AX1358" s="14" t="s">
        <v>78</v>
      </c>
      <c r="AY1358" s="187" t="s">
        <v>157</v>
      </c>
    </row>
    <row r="1359" spans="2:51" s="14" customFormat="1" ht="12">
      <c r="B1359" s="186"/>
      <c r="D1359" s="179" t="s">
        <v>245</v>
      </c>
      <c r="E1359" s="187" t="s">
        <v>1</v>
      </c>
      <c r="F1359" s="188" t="s">
        <v>1714</v>
      </c>
      <c r="H1359" s="189">
        <v>2.24</v>
      </c>
      <c r="I1359" s="190"/>
      <c r="L1359" s="186"/>
      <c r="M1359" s="191"/>
      <c r="N1359" s="192"/>
      <c r="O1359" s="192"/>
      <c r="P1359" s="192"/>
      <c r="Q1359" s="192"/>
      <c r="R1359" s="192"/>
      <c r="S1359" s="192"/>
      <c r="T1359" s="193"/>
      <c r="AT1359" s="187" t="s">
        <v>245</v>
      </c>
      <c r="AU1359" s="187" t="s">
        <v>86</v>
      </c>
      <c r="AV1359" s="14" t="s">
        <v>86</v>
      </c>
      <c r="AW1359" s="14" t="s">
        <v>31</v>
      </c>
      <c r="AX1359" s="14" t="s">
        <v>78</v>
      </c>
      <c r="AY1359" s="187" t="s">
        <v>157</v>
      </c>
    </row>
    <row r="1360" spans="2:51" s="14" customFormat="1" ht="12">
      <c r="B1360" s="186"/>
      <c r="D1360" s="179" t="s">
        <v>245</v>
      </c>
      <c r="E1360" s="187" t="s">
        <v>1</v>
      </c>
      <c r="F1360" s="188" t="s">
        <v>1715</v>
      </c>
      <c r="H1360" s="189">
        <v>3.82</v>
      </c>
      <c r="I1360" s="190"/>
      <c r="L1360" s="186"/>
      <c r="M1360" s="191"/>
      <c r="N1360" s="192"/>
      <c r="O1360" s="192"/>
      <c r="P1360" s="192"/>
      <c r="Q1360" s="192"/>
      <c r="R1360" s="192"/>
      <c r="S1360" s="192"/>
      <c r="T1360" s="193"/>
      <c r="AT1360" s="187" t="s">
        <v>245</v>
      </c>
      <c r="AU1360" s="187" t="s">
        <v>86</v>
      </c>
      <c r="AV1360" s="14" t="s">
        <v>86</v>
      </c>
      <c r="AW1360" s="14" t="s">
        <v>31</v>
      </c>
      <c r="AX1360" s="14" t="s">
        <v>78</v>
      </c>
      <c r="AY1360" s="187" t="s">
        <v>157</v>
      </c>
    </row>
    <row r="1361" spans="2:51" s="14" customFormat="1" ht="12">
      <c r="B1361" s="186"/>
      <c r="D1361" s="179" t="s">
        <v>245</v>
      </c>
      <c r="E1361" s="187" t="s">
        <v>1</v>
      </c>
      <c r="F1361" s="188" t="s">
        <v>1716</v>
      </c>
      <c r="H1361" s="189">
        <v>1.95</v>
      </c>
      <c r="I1361" s="190"/>
      <c r="L1361" s="186"/>
      <c r="M1361" s="191"/>
      <c r="N1361" s="192"/>
      <c r="O1361" s="192"/>
      <c r="P1361" s="192"/>
      <c r="Q1361" s="192"/>
      <c r="R1361" s="192"/>
      <c r="S1361" s="192"/>
      <c r="T1361" s="193"/>
      <c r="AT1361" s="187" t="s">
        <v>245</v>
      </c>
      <c r="AU1361" s="187" t="s">
        <v>86</v>
      </c>
      <c r="AV1361" s="14" t="s">
        <v>86</v>
      </c>
      <c r="AW1361" s="14" t="s">
        <v>31</v>
      </c>
      <c r="AX1361" s="14" t="s">
        <v>78</v>
      </c>
      <c r="AY1361" s="187" t="s">
        <v>157</v>
      </c>
    </row>
    <row r="1362" spans="2:51" s="16" customFormat="1" ht="12">
      <c r="B1362" s="212"/>
      <c r="D1362" s="179" t="s">
        <v>245</v>
      </c>
      <c r="E1362" s="213" t="s">
        <v>1</v>
      </c>
      <c r="F1362" s="214" t="s">
        <v>776</v>
      </c>
      <c r="H1362" s="215">
        <v>30.81</v>
      </c>
      <c r="I1362" s="216"/>
      <c r="L1362" s="212"/>
      <c r="M1362" s="217"/>
      <c r="N1362" s="218"/>
      <c r="O1362" s="218"/>
      <c r="P1362" s="218"/>
      <c r="Q1362" s="218"/>
      <c r="R1362" s="218"/>
      <c r="S1362" s="218"/>
      <c r="T1362" s="219"/>
      <c r="AT1362" s="213" t="s">
        <v>245</v>
      </c>
      <c r="AU1362" s="213" t="s">
        <v>86</v>
      </c>
      <c r="AV1362" s="16" t="s">
        <v>113</v>
      </c>
      <c r="AW1362" s="16" t="s">
        <v>31</v>
      </c>
      <c r="AX1362" s="16" t="s">
        <v>78</v>
      </c>
      <c r="AY1362" s="213" t="s">
        <v>157</v>
      </c>
    </row>
    <row r="1363" spans="2:51" s="13" customFormat="1" ht="12">
      <c r="B1363" s="178"/>
      <c r="D1363" s="179" t="s">
        <v>245</v>
      </c>
      <c r="E1363" s="180" t="s">
        <v>1</v>
      </c>
      <c r="F1363" s="181" t="s">
        <v>1697</v>
      </c>
      <c r="H1363" s="180" t="s">
        <v>1</v>
      </c>
      <c r="I1363" s="182"/>
      <c r="L1363" s="178"/>
      <c r="M1363" s="183"/>
      <c r="N1363" s="184"/>
      <c r="O1363" s="184"/>
      <c r="P1363" s="184"/>
      <c r="Q1363" s="184"/>
      <c r="R1363" s="184"/>
      <c r="S1363" s="184"/>
      <c r="T1363" s="185"/>
      <c r="AT1363" s="180" t="s">
        <v>245</v>
      </c>
      <c r="AU1363" s="180" t="s">
        <v>86</v>
      </c>
      <c r="AV1363" s="13" t="s">
        <v>33</v>
      </c>
      <c r="AW1363" s="13" t="s">
        <v>31</v>
      </c>
      <c r="AX1363" s="13" t="s">
        <v>78</v>
      </c>
      <c r="AY1363" s="180" t="s">
        <v>157</v>
      </c>
    </row>
    <row r="1364" spans="2:51" s="14" customFormat="1" ht="12">
      <c r="B1364" s="186"/>
      <c r="D1364" s="179" t="s">
        <v>245</v>
      </c>
      <c r="E1364" s="187" t="s">
        <v>1</v>
      </c>
      <c r="F1364" s="188" t="s">
        <v>1717</v>
      </c>
      <c r="H1364" s="189">
        <v>37.2</v>
      </c>
      <c r="I1364" s="190"/>
      <c r="L1364" s="186"/>
      <c r="M1364" s="191"/>
      <c r="N1364" s="192"/>
      <c r="O1364" s="192"/>
      <c r="P1364" s="192"/>
      <c r="Q1364" s="192"/>
      <c r="R1364" s="192"/>
      <c r="S1364" s="192"/>
      <c r="T1364" s="193"/>
      <c r="AT1364" s="187" t="s">
        <v>245</v>
      </c>
      <c r="AU1364" s="187" t="s">
        <v>86</v>
      </c>
      <c r="AV1364" s="14" t="s">
        <v>86</v>
      </c>
      <c r="AW1364" s="14" t="s">
        <v>31</v>
      </c>
      <c r="AX1364" s="14" t="s">
        <v>78</v>
      </c>
      <c r="AY1364" s="187" t="s">
        <v>157</v>
      </c>
    </row>
    <row r="1365" spans="2:51" s="14" customFormat="1" ht="12">
      <c r="B1365" s="186"/>
      <c r="D1365" s="179" t="s">
        <v>245</v>
      </c>
      <c r="E1365" s="187" t="s">
        <v>1</v>
      </c>
      <c r="F1365" s="188" t="s">
        <v>1718</v>
      </c>
      <c r="H1365" s="189">
        <v>3.31</v>
      </c>
      <c r="I1365" s="190"/>
      <c r="L1365" s="186"/>
      <c r="M1365" s="191"/>
      <c r="N1365" s="192"/>
      <c r="O1365" s="192"/>
      <c r="P1365" s="192"/>
      <c r="Q1365" s="192"/>
      <c r="R1365" s="192"/>
      <c r="S1365" s="192"/>
      <c r="T1365" s="193"/>
      <c r="AT1365" s="187" t="s">
        <v>245</v>
      </c>
      <c r="AU1365" s="187" t="s">
        <v>86</v>
      </c>
      <c r="AV1365" s="14" t="s">
        <v>86</v>
      </c>
      <c r="AW1365" s="14" t="s">
        <v>31</v>
      </c>
      <c r="AX1365" s="14" t="s">
        <v>78</v>
      </c>
      <c r="AY1365" s="187" t="s">
        <v>157</v>
      </c>
    </row>
    <row r="1366" spans="2:51" s="14" customFormat="1" ht="12">
      <c r="B1366" s="186"/>
      <c r="D1366" s="179" t="s">
        <v>245</v>
      </c>
      <c r="E1366" s="187" t="s">
        <v>1</v>
      </c>
      <c r="F1366" s="188" t="s">
        <v>1719</v>
      </c>
      <c r="H1366" s="189">
        <v>3.11</v>
      </c>
      <c r="I1366" s="190"/>
      <c r="L1366" s="186"/>
      <c r="M1366" s="191"/>
      <c r="N1366" s="192"/>
      <c r="O1366" s="192"/>
      <c r="P1366" s="192"/>
      <c r="Q1366" s="192"/>
      <c r="R1366" s="192"/>
      <c r="S1366" s="192"/>
      <c r="T1366" s="193"/>
      <c r="AT1366" s="187" t="s">
        <v>245</v>
      </c>
      <c r="AU1366" s="187" t="s">
        <v>86</v>
      </c>
      <c r="AV1366" s="14" t="s">
        <v>86</v>
      </c>
      <c r="AW1366" s="14" t="s">
        <v>31</v>
      </c>
      <c r="AX1366" s="14" t="s">
        <v>78</v>
      </c>
      <c r="AY1366" s="187" t="s">
        <v>157</v>
      </c>
    </row>
    <row r="1367" spans="2:51" s="14" customFormat="1" ht="12">
      <c r="B1367" s="186"/>
      <c r="D1367" s="179" t="s">
        <v>245</v>
      </c>
      <c r="E1367" s="187" t="s">
        <v>1</v>
      </c>
      <c r="F1367" s="188" t="s">
        <v>1720</v>
      </c>
      <c r="H1367" s="189">
        <v>3.42</v>
      </c>
      <c r="I1367" s="190"/>
      <c r="L1367" s="186"/>
      <c r="M1367" s="191"/>
      <c r="N1367" s="192"/>
      <c r="O1367" s="192"/>
      <c r="P1367" s="192"/>
      <c r="Q1367" s="192"/>
      <c r="R1367" s="192"/>
      <c r="S1367" s="192"/>
      <c r="T1367" s="193"/>
      <c r="AT1367" s="187" t="s">
        <v>245</v>
      </c>
      <c r="AU1367" s="187" t="s">
        <v>86</v>
      </c>
      <c r="AV1367" s="14" t="s">
        <v>86</v>
      </c>
      <c r="AW1367" s="14" t="s">
        <v>31</v>
      </c>
      <c r="AX1367" s="14" t="s">
        <v>78</v>
      </c>
      <c r="AY1367" s="187" t="s">
        <v>157</v>
      </c>
    </row>
    <row r="1368" spans="2:51" s="14" customFormat="1" ht="12">
      <c r="B1368" s="186"/>
      <c r="D1368" s="179" t="s">
        <v>245</v>
      </c>
      <c r="E1368" s="187" t="s">
        <v>1</v>
      </c>
      <c r="F1368" s="188" t="s">
        <v>1721</v>
      </c>
      <c r="H1368" s="189">
        <v>5.4</v>
      </c>
      <c r="I1368" s="190"/>
      <c r="L1368" s="186"/>
      <c r="M1368" s="191"/>
      <c r="N1368" s="192"/>
      <c r="O1368" s="192"/>
      <c r="P1368" s="192"/>
      <c r="Q1368" s="192"/>
      <c r="R1368" s="192"/>
      <c r="S1368" s="192"/>
      <c r="T1368" s="193"/>
      <c r="AT1368" s="187" t="s">
        <v>245</v>
      </c>
      <c r="AU1368" s="187" t="s">
        <v>86</v>
      </c>
      <c r="AV1368" s="14" t="s">
        <v>86</v>
      </c>
      <c r="AW1368" s="14" t="s">
        <v>31</v>
      </c>
      <c r="AX1368" s="14" t="s">
        <v>78</v>
      </c>
      <c r="AY1368" s="187" t="s">
        <v>157</v>
      </c>
    </row>
    <row r="1369" spans="2:51" s="14" customFormat="1" ht="12">
      <c r="B1369" s="186"/>
      <c r="D1369" s="179" t="s">
        <v>245</v>
      </c>
      <c r="E1369" s="187" t="s">
        <v>1</v>
      </c>
      <c r="F1369" s="188" t="s">
        <v>1722</v>
      </c>
      <c r="H1369" s="189">
        <v>4.5</v>
      </c>
      <c r="I1369" s="190"/>
      <c r="L1369" s="186"/>
      <c r="M1369" s="191"/>
      <c r="N1369" s="192"/>
      <c r="O1369" s="192"/>
      <c r="P1369" s="192"/>
      <c r="Q1369" s="192"/>
      <c r="R1369" s="192"/>
      <c r="S1369" s="192"/>
      <c r="T1369" s="193"/>
      <c r="AT1369" s="187" t="s">
        <v>245</v>
      </c>
      <c r="AU1369" s="187" t="s">
        <v>86</v>
      </c>
      <c r="AV1369" s="14" t="s">
        <v>86</v>
      </c>
      <c r="AW1369" s="14" t="s">
        <v>31</v>
      </c>
      <c r="AX1369" s="14" t="s">
        <v>78</v>
      </c>
      <c r="AY1369" s="187" t="s">
        <v>157</v>
      </c>
    </row>
    <row r="1370" spans="2:51" s="16" customFormat="1" ht="12">
      <c r="B1370" s="212"/>
      <c r="D1370" s="179" t="s">
        <v>245</v>
      </c>
      <c r="E1370" s="213" t="s">
        <v>1</v>
      </c>
      <c r="F1370" s="214" t="s">
        <v>776</v>
      </c>
      <c r="H1370" s="215">
        <v>56.94</v>
      </c>
      <c r="I1370" s="216"/>
      <c r="L1370" s="212"/>
      <c r="M1370" s="217"/>
      <c r="N1370" s="218"/>
      <c r="O1370" s="218"/>
      <c r="P1370" s="218"/>
      <c r="Q1370" s="218"/>
      <c r="R1370" s="218"/>
      <c r="S1370" s="218"/>
      <c r="T1370" s="219"/>
      <c r="AT1370" s="213" t="s">
        <v>245</v>
      </c>
      <c r="AU1370" s="213" t="s">
        <v>86</v>
      </c>
      <c r="AV1370" s="16" t="s">
        <v>113</v>
      </c>
      <c r="AW1370" s="16" t="s">
        <v>31</v>
      </c>
      <c r="AX1370" s="16" t="s">
        <v>78</v>
      </c>
      <c r="AY1370" s="213" t="s">
        <v>157</v>
      </c>
    </row>
    <row r="1371" spans="2:51" s="15" customFormat="1" ht="12">
      <c r="B1371" s="204"/>
      <c r="D1371" s="179" t="s">
        <v>245</v>
      </c>
      <c r="E1371" s="205" t="s">
        <v>1</v>
      </c>
      <c r="F1371" s="206" t="s">
        <v>645</v>
      </c>
      <c r="H1371" s="207">
        <v>87.75</v>
      </c>
      <c r="I1371" s="208"/>
      <c r="L1371" s="204"/>
      <c r="M1371" s="209"/>
      <c r="N1371" s="210"/>
      <c r="O1371" s="210"/>
      <c r="P1371" s="210"/>
      <c r="Q1371" s="210"/>
      <c r="R1371" s="210"/>
      <c r="S1371" s="210"/>
      <c r="T1371" s="211"/>
      <c r="AT1371" s="205" t="s">
        <v>245</v>
      </c>
      <c r="AU1371" s="205" t="s">
        <v>86</v>
      </c>
      <c r="AV1371" s="15" t="s">
        <v>164</v>
      </c>
      <c r="AW1371" s="15" t="s">
        <v>31</v>
      </c>
      <c r="AX1371" s="15" t="s">
        <v>33</v>
      </c>
      <c r="AY1371" s="205" t="s">
        <v>157</v>
      </c>
    </row>
    <row r="1372" spans="1:65" s="2" customFormat="1" ht="16.5" customHeight="1">
      <c r="A1372" s="33"/>
      <c r="B1372" s="149"/>
      <c r="C1372" s="150" t="s">
        <v>1723</v>
      </c>
      <c r="D1372" s="150" t="s">
        <v>160</v>
      </c>
      <c r="E1372" s="151" t="s">
        <v>1724</v>
      </c>
      <c r="F1372" s="152" t="s">
        <v>1725</v>
      </c>
      <c r="G1372" s="153" t="s">
        <v>178</v>
      </c>
      <c r="H1372" s="154">
        <v>2</v>
      </c>
      <c r="I1372" s="155"/>
      <c r="J1372" s="156">
        <f>ROUND(I1372*H1372,2)</f>
        <v>0</v>
      </c>
      <c r="K1372" s="152" t="s">
        <v>243</v>
      </c>
      <c r="L1372" s="34"/>
      <c r="M1372" s="157" t="s">
        <v>1</v>
      </c>
      <c r="N1372" s="158" t="s">
        <v>43</v>
      </c>
      <c r="O1372" s="59"/>
      <c r="P1372" s="159">
        <f>O1372*H1372</f>
        <v>0</v>
      </c>
      <c r="Q1372" s="159">
        <v>0</v>
      </c>
      <c r="R1372" s="159">
        <f>Q1372*H1372</f>
        <v>0</v>
      </c>
      <c r="S1372" s="159">
        <v>0.082</v>
      </c>
      <c r="T1372" s="160">
        <f>S1372*H1372</f>
        <v>0.164</v>
      </c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R1372" s="161" t="s">
        <v>164</v>
      </c>
      <c r="AT1372" s="161" t="s">
        <v>160</v>
      </c>
      <c r="AU1372" s="161" t="s">
        <v>86</v>
      </c>
      <c r="AY1372" s="18" t="s">
        <v>157</v>
      </c>
      <c r="BE1372" s="162">
        <f>IF(N1372="základní",J1372,0)</f>
        <v>0</v>
      </c>
      <c r="BF1372" s="162">
        <f>IF(N1372="snížená",J1372,0)</f>
        <v>0</v>
      </c>
      <c r="BG1372" s="162">
        <f>IF(N1372="zákl. přenesená",J1372,0)</f>
        <v>0</v>
      </c>
      <c r="BH1372" s="162">
        <f>IF(N1372="sníž. přenesená",J1372,0)</f>
        <v>0</v>
      </c>
      <c r="BI1372" s="162">
        <f>IF(N1372="nulová",J1372,0)</f>
        <v>0</v>
      </c>
      <c r="BJ1372" s="18" t="s">
        <v>33</v>
      </c>
      <c r="BK1372" s="162">
        <f>ROUND(I1372*H1372,2)</f>
        <v>0</v>
      </c>
      <c r="BL1372" s="18" t="s">
        <v>164</v>
      </c>
      <c r="BM1372" s="161" t="s">
        <v>1726</v>
      </c>
    </row>
    <row r="1373" spans="1:65" s="2" customFormat="1" ht="16.5" customHeight="1">
      <c r="A1373" s="33"/>
      <c r="B1373" s="149"/>
      <c r="C1373" s="150" t="s">
        <v>1727</v>
      </c>
      <c r="D1373" s="150" t="s">
        <v>160</v>
      </c>
      <c r="E1373" s="151" t="s">
        <v>1728</v>
      </c>
      <c r="F1373" s="152" t="s">
        <v>1729</v>
      </c>
      <c r="G1373" s="153" t="s">
        <v>178</v>
      </c>
      <c r="H1373" s="154">
        <v>3</v>
      </c>
      <c r="I1373" s="155"/>
      <c r="J1373" s="156">
        <f>ROUND(I1373*H1373,2)</f>
        <v>0</v>
      </c>
      <c r="K1373" s="152" t="s">
        <v>243</v>
      </c>
      <c r="L1373" s="34"/>
      <c r="M1373" s="157" t="s">
        <v>1</v>
      </c>
      <c r="N1373" s="158" t="s">
        <v>43</v>
      </c>
      <c r="O1373" s="59"/>
      <c r="P1373" s="159">
        <f>O1373*H1373</f>
        <v>0</v>
      </c>
      <c r="Q1373" s="159">
        <v>0</v>
      </c>
      <c r="R1373" s="159">
        <f>Q1373*H1373</f>
        <v>0</v>
      </c>
      <c r="S1373" s="159">
        <v>0.082</v>
      </c>
      <c r="T1373" s="160">
        <f>S1373*H1373</f>
        <v>0.246</v>
      </c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R1373" s="161" t="s">
        <v>164</v>
      </c>
      <c r="AT1373" s="161" t="s">
        <v>160</v>
      </c>
      <c r="AU1373" s="161" t="s">
        <v>86</v>
      </c>
      <c r="AY1373" s="18" t="s">
        <v>157</v>
      </c>
      <c r="BE1373" s="162">
        <f>IF(N1373="základní",J1373,0)</f>
        <v>0</v>
      </c>
      <c r="BF1373" s="162">
        <f>IF(N1373="snížená",J1373,0)</f>
        <v>0</v>
      </c>
      <c r="BG1373" s="162">
        <f>IF(N1373="zákl. přenesená",J1373,0)</f>
        <v>0</v>
      </c>
      <c r="BH1373" s="162">
        <f>IF(N1373="sníž. přenesená",J1373,0)</f>
        <v>0</v>
      </c>
      <c r="BI1373" s="162">
        <f>IF(N1373="nulová",J1373,0)</f>
        <v>0</v>
      </c>
      <c r="BJ1373" s="18" t="s">
        <v>33</v>
      </c>
      <c r="BK1373" s="162">
        <f>ROUND(I1373*H1373,2)</f>
        <v>0</v>
      </c>
      <c r="BL1373" s="18" t="s">
        <v>164</v>
      </c>
      <c r="BM1373" s="161" t="s">
        <v>1730</v>
      </c>
    </row>
    <row r="1374" spans="1:65" s="2" customFormat="1" ht="16.5" customHeight="1">
      <c r="A1374" s="33"/>
      <c r="B1374" s="149"/>
      <c r="C1374" s="150" t="s">
        <v>1731</v>
      </c>
      <c r="D1374" s="150" t="s">
        <v>160</v>
      </c>
      <c r="E1374" s="151" t="s">
        <v>1732</v>
      </c>
      <c r="F1374" s="152" t="s">
        <v>1733</v>
      </c>
      <c r="G1374" s="153" t="s">
        <v>284</v>
      </c>
      <c r="H1374" s="154">
        <v>10.638</v>
      </c>
      <c r="I1374" s="155"/>
      <c r="J1374" s="156">
        <f>ROUND(I1374*H1374,2)</f>
        <v>0</v>
      </c>
      <c r="K1374" s="152" t="s">
        <v>636</v>
      </c>
      <c r="L1374" s="34"/>
      <c r="M1374" s="157" t="s">
        <v>1</v>
      </c>
      <c r="N1374" s="158" t="s">
        <v>43</v>
      </c>
      <c r="O1374" s="59"/>
      <c r="P1374" s="159">
        <f>O1374*H1374</f>
        <v>0</v>
      </c>
      <c r="Q1374" s="159">
        <v>0</v>
      </c>
      <c r="R1374" s="159">
        <f>Q1374*H1374</f>
        <v>0</v>
      </c>
      <c r="S1374" s="159">
        <v>0.076</v>
      </c>
      <c r="T1374" s="160">
        <f>S1374*H1374</f>
        <v>0.808488</v>
      </c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R1374" s="161" t="s">
        <v>164</v>
      </c>
      <c r="AT1374" s="161" t="s">
        <v>160</v>
      </c>
      <c r="AU1374" s="161" t="s">
        <v>86</v>
      </c>
      <c r="AY1374" s="18" t="s">
        <v>157</v>
      </c>
      <c r="BE1374" s="162">
        <f>IF(N1374="základní",J1374,0)</f>
        <v>0</v>
      </c>
      <c r="BF1374" s="162">
        <f>IF(N1374="snížená",J1374,0)</f>
        <v>0</v>
      </c>
      <c r="BG1374" s="162">
        <f>IF(N1374="zákl. přenesená",J1374,0)</f>
        <v>0</v>
      </c>
      <c r="BH1374" s="162">
        <f>IF(N1374="sníž. přenesená",J1374,0)</f>
        <v>0</v>
      </c>
      <c r="BI1374" s="162">
        <f>IF(N1374="nulová",J1374,0)</f>
        <v>0</v>
      </c>
      <c r="BJ1374" s="18" t="s">
        <v>33</v>
      </c>
      <c r="BK1374" s="162">
        <f>ROUND(I1374*H1374,2)</f>
        <v>0</v>
      </c>
      <c r="BL1374" s="18" t="s">
        <v>164</v>
      </c>
      <c r="BM1374" s="161" t="s">
        <v>1734</v>
      </c>
    </row>
    <row r="1375" spans="1:47" s="2" customFormat="1" ht="12">
      <c r="A1375" s="33"/>
      <c r="B1375" s="34"/>
      <c r="C1375" s="33"/>
      <c r="D1375" s="199" t="s">
        <v>638</v>
      </c>
      <c r="E1375" s="33"/>
      <c r="F1375" s="200" t="s">
        <v>1735</v>
      </c>
      <c r="G1375" s="33"/>
      <c r="H1375" s="33"/>
      <c r="I1375" s="201"/>
      <c r="J1375" s="33"/>
      <c r="K1375" s="33"/>
      <c r="L1375" s="34"/>
      <c r="M1375" s="202"/>
      <c r="N1375" s="203"/>
      <c r="O1375" s="59"/>
      <c r="P1375" s="59"/>
      <c r="Q1375" s="59"/>
      <c r="R1375" s="59"/>
      <c r="S1375" s="59"/>
      <c r="T1375" s="60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T1375" s="18" t="s">
        <v>638</v>
      </c>
      <c r="AU1375" s="18" t="s">
        <v>86</v>
      </c>
    </row>
    <row r="1376" spans="2:51" s="14" customFormat="1" ht="12">
      <c r="B1376" s="186"/>
      <c r="D1376" s="179" t="s">
        <v>245</v>
      </c>
      <c r="E1376" s="187" t="s">
        <v>1</v>
      </c>
      <c r="F1376" s="188" t="s">
        <v>1736</v>
      </c>
      <c r="H1376" s="189">
        <v>10.638</v>
      </c>
      <c r="I1376" s="190"/>
      <c r="L1376" s="186"/>
      <c r="M1376" s="191"/>
      <c r="N1376" s="192"/>
      <c r="O1376" s="192"/>
      <c r="P1376" s="192"/>
      <c r="Q1376" s="192"/>
      <c r="R1376" s="192"/>
      <c r="S1376" s="192"/>
      <c r="T1376" s="193"/>
      <c r="AT1376" s="187" t="s">
        <v>245</v>
      </c>
      <c r="AU1376" s="187" t="s">
        <v>86</v>
      </c>
      <c r="AV1376" s="14" t="s">
        <v>86</v>
      </c>
      <c r="AW1376" s="14" t="s">
        <v>31</v>
      </c>
      <c r="AX1376" s="14" t="s">
        <v>33</v>
      </c>
      <c r="AY1376" s="187" t="s">
        <v>157</v>
      </c>
    </row>
    <row r="1377" spans="1:65" s="2" customFormat="1" ht="16.5" customHeight="1">
      <c r="A1377" s="33"/>
      <c r="B1377" s="149"/>
      <c r="C1377" s="150" t="s">
        <v>1737</v>
      </c>
      <c r="D1377" s="150" t="s">
        <v>160</v>
      </c>
      <c r="E1377" s="151" t="s">
        <v>1738</v>
      </c>
      <c r="F1377" s="152" t="s">
        <v>1739</v>
      </c>
      <c r="G1377" s="153" t="s">
        <v>284</v>
      </c>
      <c r="H1377" s="154">
        <v>2.167</v>
      </c>
      <c r="I1377" s="155"/>
      <c r="J1377" s="156">
        <f>ROUND(I1377*H1377,2)</f>
        <v>0</v>
      </c>
      <c r="K1377" s="152" t="s">
        <v>636</v>
      </c>
      <c r="L1377" s="34"/>
      <c r="M1377" s="157" t="s">
        <v>1</v>
      </c>
      <c r="N1377" s="158" t="s">
        <v>43</v>
      </c>
      <c r="O1377" s="59"/>
      <c r="P1377" s="159">
        <f>O1377*H1377</f>
        <v>0</v>
      </c>
      <c r="Q1377" s="159">
        <v>0</v>
      </c>
      <c r="R1377" s="159">
        <f>Q1377*H1377</f>
        <v>0</v>
      </c>
      <c r="S1377" s="159">
        <v>0.063</v>
      </c>
      <c r="T1377" s="160">
        <f>S1377*H1377</f>
        <v>0.13652099999999998</v>
      </c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R1377" s="161" t="s">
        <v>164</v>
      </c>
      <c r="AT1377" s="161" t="s">
        <v>160</v>
      </c>
      <c r="AU1377" s="161" t="s">
        <v>86</v>
      </c>
      <c r="AY1377" s="18" t="s">
        <v>157</v>
      </c>
      <c r="BE1377" s="162">
        <f>IF(N1377="základní",J1377,0)</f>
        <v>0</v>
      </c>
      <c r="BF1377" s="162">
        <f>IF(N1377="snížená",J1377,0)</f>
        <v>0</v>
      </c>
      <c r="BG1377" s="162">
        <f>IF(N1377="zákl. přenesená",J1377,0)</f>
        <v>0</v>
      </c>
      <c r="BH1377" s="162">
        <f>IF(N1377="sníž. přenesená",J1377,0)</f>
        <v>0</v>
      </c>
      <c r="BI1377" s="162">
        <f>IF(N1377="nulová",J1377,0)</f>
        <v>0</v>
      </c>
      <c r="BJ1377" s="18" t="s">
        <v>33</v>
      </c>
      <c r="BK1377" s="162">
        <f>ROUND(I1377*H1377,2)</f>
        <v>0</v>
      </c>
      <c r="BL1377" s="18" t="s">
        <v>164</v>
      </c>
      <c r="BM1377" s="161" t="s">
        <v>1740</v>
      </c>
    </row>
    <row r="1378" spans="1:47" s="2" customFormat="1" ht="12">
      <c r="A1378" s="33"/>
      <c r="B1378" s="34"/>
      <c r="C1378" s="33"/>
      <c r="D1378" s="199" t="s">
        <v>638</v>
      </c>
      <c r="E1378" s="33"/>
      <c r="F1378" s="200" t="s">
        <v>1741</v>
      </c>
      <c r="G1378" s="33"/>
      <c r="H1378" s="33"/>
      <c r="I1378" s="201"/>
      <c r="J1378" s="33"/>
      <c r="K1378" s="33"/>
      <c r="L1378" s="34"/>
      <c r="M1378" s="202"/>
      <c r="N1378" s="203"/>
      <c r="O1378" s="59"/>
      <c r="P1378" s="59"/>
      <c r="Q1378" s="59"/>
      <c r="R1378" s="59"/>
      <c r="S1378" s="59"/>
      <c r="T1378" s="60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T1378" s="18" t="s">
        <v>638</v>
      </c>
      <c r="AU1378" s="18" t="s">
        <v>86</v>
      </c>
    </row>
    <row r="1379" spans="2:51" s="14" customFormat="1" ht="12">
      <c r="B1379" s="186"/>
      <c r="D1379" s="179" t="s">
        <v>245</v>
      </c>
      <c r="E1379" s="187" t="s">
        <v>1</v>
      </c>
      <c r="F1379" s="188" t="s">
        <v>1742</v>
      </c>
      <c r="H1379" s="189">
        <v>2.167</v>
      </c>
      <c r="I1379" s="190"/>
      <c r="L1379" s="186"/>
      <c r="M1379" s="191"/>
      <c r="N1379" s="192"/>
      <c r="O1379" s="192"/>
      <c r="P1379" s="192"/>
      <c r="Q1379" s="192"/>
      <c r="R1379" s="192"/>
      <c r="S1379" s="192"/>
      <c r="T1379" s="193"/>
      <c r="AT1379" s="187" t="s">
        <v>245</v>
      </c>
      <c r="AU1379" s="187" t="s">
        <v>86</v>
      </c>
      <c r="AV1379" s="14" t="s">
        <v>86</v>
      </c>
      <c r="AW1379" s="14" t="s">
        <v>31</v>
      </c>
      <c r="AX1379" s="14" t="s">
        <v>33</v>
      </c>
      <c r="AY1379" s="187" t="s">
        <v>157</v>
      </c>
    </row>
    <row r="1380" spans="1:65" s="2" customFormat="1" ht="16.5" customHeight="1">
      <c r="A1380" s="33"/>
      <c r="B1380" s="149"/>
      <c r="C1380" s="150" t="s">
        <v>1743</v>
      </c>
      <c r="D1380" s="150" t="s">
        <v>160</v>
      </c>
      <c r="E1380" s="151" t="s">
        <v>1744</v>
      </c>
      <c r="F1380" s="152" t="s">
        <v>1745</v>
      </c>
      <c r="G1380" s="153" t="s">
        <v>284</v>
      </c>
      <c r="H1380" s="154">
        <v>12.805</v>
      </c>
      <c r="I1380" s="155"/>
      <c r="J1380" s="156">
        <f>ROUND(I1380*H1380,2)</f>
        <v>0</v>
      </c>
      <c r="K1380" s="152" t="s">
        <v>1</v>
      </c>
      <c r="L1380" s="34"/>
      <c r="M1380" s="157" t="s">
        <v>1</v>
      </c>
      <c r="N1380" s="158" t="s">
        <v>43</v>
      </c>
      <c r="O1380" s="59"/>
      <c r="P1380" s="159">
        <f>O1380*H1380</f>
        <v>0</v>
      </c>
      <c r="Q1380" s="159">
        <v>0.047</v>
      </c>
      <c r="R1380" s="159">
        <f>Q1380*H1380</f>
        <v>0.601835</v>
      </c>
      <c r="S1380" s="159">
        <v>0.063</v>
      </c>
      <c r="T1380" s="160">
        <f>S1380*H1380</f>
        <v>0.806715</v>
      </c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R1380" s="161" t="s">
        <v>164</v>
      </c>
      <c r="AT1380" s="161" t="s">
        <v>160</v>
      </c>
      <c r="AU1380" s="161" t="s">
        <v>86</v>
      </c>
      <c r="AY1380" s="18" t="s">
        <v>157</v>
      </c>
      <c r="BE1380" s="162">
        <f>IF(N1380="základní",J1380,0)</f>
        <v>0</v>
      </c>
      <c r="BF1380" s="162">
        <f>IF(N1380="snížená",J1380,0)</f>
        <v>0</v>
      </c>
      <c r="BG1380" s="162">
        <f>IF(N1380="zákl. přenesená",J1380,0)</f>
        <v>0</v>
      </c>
      <c r="BH1380" s="162">
        <f>IF(N1380="sníž. přenesená",J1380,0)</f>
        <v>0</v>
      </c>
      <c r="BI1380" s="162">
        <f>IF(N1380="nulová",J1380,0)</f>
        <v>0</v>
      </c>
      <c r="BJ1380" s="18" t="s">
        <v>33</v>
      </c>
      <c r="BK1380" s="162">
        <f>ROUND(I1380*H1380,2)</f>
        <v>0</v>
      </c>
      <c r="BL1380" s="18" t="s">
        <v>164</v>
      </c>
      <c r="BM1380" s="161" t="s">
        <v>1746</v>
      </c>
    </row>
    <row r="1381" spans="2:51" s="14" customFormat="1" ht="12">
      <c r="B1381" s="186"/>
      <c r="D1381" s="179" t="s">
        <v>245</v>
      </c>
      <c r="E1381" s="187" t="s">
        <v>1</v>
      </c>
      <c r="F1381" s="188" t="s">
        <v>1747</v>
      </c>
      <c r="H1381" s="189">
        <v>12.805</v>
      </c>
      <c r="I1381" s="190"/>
      <c r="L1381" s="186"/>
      <c r="M1381" s="191"/>
      <c r="N1381" s="192"/>
      <c r="O1381" s="192"/>
      <c r="P1381" s="192"/>
      <c r="Q1381" s="192"/>
      <c r="R1381" s="192"/>
      <c r="S1381" s="192"/>
      <c r="T1381" s="193"/>
      <c r="AT1381" s="187" t="s">
        <v>245</v>
      </c>
      <c r="AU1381" s="187" t="s">
        <v>86</v>
      </c>
      <c r="AV1381" s="14" t="s">
        <v>86</v>
      </c>
      <c r="AW1381" s="14" t="s">
        <v>31</v>
      </c>
      <c r="AX1381" s="14" t="s">
        <v>33</v>
      </c>
      <c r="AY1381" s="187" t="s">
        <v>157</v>
      </c>
    </row>
    <row r="1382" spans="1:65" s="2" customFormat="1" ht="16.5" customHeight="1">
      <c r="A1382" s="33"/>
      <c r="B1382" s="149"/>
      <c r="C1382" s="150" t="s">
        <v>1748</v>
      </c>
      <c r="D1382" s="150" t="s">
        <v>160</v>
      </c>
      <c r="E1382" s="151" t="s">
        <v>1749</v>
      </c>
      <c r="F1382" s="152" t="s">
        <v>1750</v>
      </c>
      <c r="G1382" s="153" t="s">
        <v>163</v>
      </c>
      <c r="H1382" s="154">
        <v>2.8</v>
      </c>
      <c r="I1382" s="155"/>
      <c r="J1382" s="156">
        <f>ROUND(I1382*H1382,2)</f>
        <v>0</v>
      </c>
      <c r="K1382" s="152" t="s">
        <v>636</v>
      </c>
      <c r="L1382" s="34"/>
      <c r="M1382" s="157" t="s">
        <v>1</v>
      </c>
      <c r="N1382" s="158" t="s">
        <v>43</v>
      </c>
      <c r="O1382" s="59"/>
      <c r="P1382" s="159">
        <f>O1382*H1382</f>
        <v>0</v>
      </c>
      <c r="Q1382" s="159">
        <v>0</v>
      </c>
      <c r="R1382" s="159">
        <f>Q1382*H1382</f>
        <v>0</v>
      </c>
      <c r="S1382" s="159">
        <v>0.007</v>
      </c>
      <c r="T1382" s="160">
        <f>S1382*H1382</f>
        <v>0.0196</v>
      </c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R1382" s="161" t="s">
        <v>164</v>
      </c>
      <c r="AT1382" s="161" t="s">
        <v>160</v>
      </c>
      <c r="AU1382" s="161" t="s">
        <v>86</v>
      </c>
      <c r="AY1382" s="18" t="s">
        <v>157</v>
      </c>
      <c r="BE1382" s="162">
        <f>IF(N1382="základní",J1382,0)</f>
        <v>0</v>
      </c>
      <c r="BF1382" s="162">
        <f>IF(N1382="snížená",J1382,0)</f>
        <v>0</v>
      </c>
      <c r="BG1382" s="162">
        <f>IF(N1382="zákl. přenesená",J1382,0)</f>
        <v>0</v>
      </c>
      <c r="BH1382" s="162">
        <f>IF(N1382="sníž. přenesená",J1382,0)</f>
        <v>0</v>
      </c>
      <c r="BI1382" s="162">
        <f>IF(N1382="nulová",J1382,0)</f>
        <v>0</v>
      </c>
      <c r="BJ1382" s="18" t="s">
        <v>33</v>
      </c>
      <c r="BK1382" s="162">
        <f>ROUND(I1382*H1382,2)</f>
        <v>0</v>
      </c>
      <c r="BL1382" s="18" t="s">
        <v>164</v>
      </c>
      <c r="BM1382" s="161" t="s">
        <v>1751</v>
      </c>
    </row>
    <row r="1383" spans="1:47" s="2" customFormat="1" ht="12">
      <c r="A1383" s="33"/>
      <c r="B1383" s="34"/>
      <c r="C1383" s="33"/>
      <c r="D1383" s="199" t="s">
        <v>638</v>
      </c>
      <c r="E1383" s="33"/>
      <c r="F1383" s="200" t="s">
        <v>1752</v>
      </c>
      <c r="G1383" s="33"/>
      <c r="H1383" s="33"/>
      <c r="I1383" s="201"/>
      <c r="J1383" s="33"/>
      <c r="K1383" s="33"/>
      <c r="L1383" s="34"/>
      <c r="M1383" s="202"/>
      <c r="N1383" s="203"/>
      <c r="O1383" s="59"/>
      <c r="P1383" s="59"/>
      <c r="Q1383" s="59"/>
      <c r="R1383" s="59"/>
      <c r="S1383" s="59"/>
      <c r="T1383" s="60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T1383" s="18" t="s">
        <v>638</v>
      </c>
      <c r="AU1383" s="18" t="s">
        <v>86</v>
      </c>
    </row>
    <row r="1384" spans="2:51" s="14" customFormat="1" ht="12">
      <c r="B1384" s="186"/>
      <c r="D1384" s="179" t="s">
        <v>245</v>
      </c>
      <c r="E1384" s="187" t="s">
        <v>1</v>
      </c>
      <c r="F1384" s="188" t="s">
        <v>1753</v>
      </c>
      <c r="H1384" s="189">
        <v>2.8</v>
      </c>
      <c r="I1384" s="190"/>
      <c r="L1384" s="186"/>
      <c r="M1384" s="191"/>
      <c r="N1384" s="192"/>
      <c r="O1384" s="192"/>
      <c r="P1384" s="192"/>
      <c r="Q1384" s="192"/>
      <c r="R1384" s="192"/>
      <c r="S1384" s="192"/>
      <c r="T1384" s="193"/>
      <c r="AT1384" s="187" t="s">
        <v>245</v>
      </c>
      <c r="AU1384" s="187" t="s">
        <v>86</v>
      </c>
      <c r="AV1384" s="14" t="s">
        <v>86</v>
      </c>
      <c r="AW1384" s="14" t="s">
        <v>31</v>
      </c>
      <c r="AX1384" s="14" t="s">
        <v>33</v>
      </c>
      <c r="AY1384" s="187" t="s">
        <v>157</v>
      </c>
    </row>
    <row r="1385" spans="1:65" s="2" customFormat="1" ht="16.5" customHeight="1">
      <c r="A1385" s="33"/>
      <c r="B1385" s="149"/>
      <c r="C1385" s="150" t="s">
        <v>1754</v>
      </c>
      <c r="D1385" s="150" t="s">
        <v>160</v>
      </c>
      <c r="E1385" s="151" t="s">
        <v>1755</v>
      </c>
      <c r="F1385" s="152" t="s">
        <v>1756</v>
      </c>
      <c r="G1385" s="153" t="s">
        <v>163</v>
      </c>
      <c r="H1385" s="154">
        <v>0.3</v>
      </c>
      <c r="I1385" s="155"/>
      <c r="J1385" s="156">
        <f>ROUND(I1385*H1385,2)</f>
        <v>0</v>
      </c>
      <c r="K1385" s="152" t="s">
        <v>636</v>
      </c>
      <c r="L1385" s="34"/>
      <c r="M1385" s="157" t="s">
        <v>1</v>
      </c>
      <c r="N1385" s="158" t="s">
        <v>43</v>
      </c>
      <c r="O1385" s="59"/>
      <c r="P1385" s="159">
        <f>O1385*H1385</f>
        <v>0</v>
      </c>
      <c r="Q1385" s="159">
        <v>0</v>
      </c>
      <c r="R1385" s="159">
        <f>Q1385*H1385</f>
        <v>0</v>
      </c>
      <c r="S1385" s="159">
        <v>0.016</v>
      </c>
      <c r="T1385" s="160">
        <f>S1385*H1385</f>
        <v>0.0048</v>
      </c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R1385" s="161" t="s">
        <v>164</v>
      </c>
      <c r="AT1385" s="161" t="s">
        <v>160</v>
      </c>
      <c r="AU1385" s="161" t="s">
        <v>86</v>
      </c>
      <c r="AY1385" s="18" t="s">
        <v>157</v>
      </c>
      <c r="BE1385" s="162">
        <f>IF(N1385="základní",J1385,0)</f>
        <v>0</v>
      </c>
      <c r="BF1385" s="162">
        <f>IF(N1385="snížená",J1385,0)</f>
        <v>0</v>
      </c>
      <c r="BG1385" s="162">
        <f>IF(N1385="zákl. přenesená",J1385,0)</f>
        <v>0</v>
      </c>
      <c r="BH1385" s="162">
        <f>IF(N1385="sníž. přenesená",J1385,0)</f>
        <v>0</v>
      </c>
      <c r="BI1385" s="162">
        <f>IF(N1385="nulová",J1385,0)</f>
        <v>0</v>
      </c>
      <c r="BJ1385" s="18" t="s">
        <v>33</v>
      </c>
      <c r="BK1385" s="162">
        <f>ROUND(I1385*H1385,2)</f>
        <v>0</v>
      </c>
      <c r="BL1385" s="18" t="s">
        <v>164</v>
      </c>
      <c r="BM1385" s="161" t="s">
        <v>1757</v>
      </c>
    </row>
    <row r="1386" spans="1:47" s="2" customFormat="1" ht="12">
      <c r="A1386" s="33"/>
      <c r="B1386" s="34"/>
      <c r="C1386" s="33"/>
      <c r="D1386" s="199" t="s">
        <v>638</v>
      </c>
      <c r="E1386" s="33"/>
      <c r="F1386" s="200" t="s">
        <v>1758</v>
      </c>
      <c r="G1386" s="33"/>
      <c r="H1386" s="33"/>
      <c r="I1386" s="201"/>
      <c r="J1386" s="33"/>
      <c r="K1386" s="33"/>
      <c r="L1386" s="34"/>
      <c r="M1386" s="202"/>
      <c r="N1386" s="203"/>
      <c r="O1386" s="59"/>
      <c r="P1386" s="59"/>
      <c r="Q1386" s="59"/>
      <c r="R1386" s="59"/>
      <c r="S1386" s="59"/>
      <c r="T1386" s="60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T1386" s="18" t="s">
        <v>638</v>
      </c>
      <c r="AU1386" s="18" t="s">
        <v>86</v>
      </c>
    </row>
    <row r="1387" spans="2:51" s="14" customFormat="1" ht="12">
      <c r="B1387" s="186"/>
      <c r="D1387" s="179" t="s">
        <v>245</v>
      </c>
      <c r="E1387" s="187" t="s">
        <v>1</v>
      </c>
      <c r="F1387" s="188" t="s">
        <v>1759</v>
      </c>
      <c r="H1387" s="189">
        <v>0.3</v>
      </c>
      <c r="I1387" s="190"/>
      <c r="L1387" s="186"/>
      <c r="M1387" s="191"/>
      <c r="N1387" s="192"/>
      <c r="O1387" s="192"/>
      <c r="P1387" s="192"/>
      <c r="Q1387" s="192"/>
      <c r="R1387" s="192"/>
      <c r="S1387" s="192"/>
      <c r="T1387" s="193"/>
      <c r="AT1387" s="187" t="s">
        <v>245</v>
      </c>
      <c r="AU1387" s="187" t="s">
        <v>86</v>
      </c>
      <c r="AV1387" s="14" t="s">
        <v>86</v>
      </c>
      <c r="AW1387" s="14" t="s">
        <v>31</v>
      </c>
      <c r="AX1387" s="14" t="s">
        <v>33</v>
      </c>
      <c r="AY1387" s="187" t="s">
        <v>157</v>
      </c>
    </row>
    <row r="1388" spans="1:65" s="2" customFormat="1" ht="16.5" customHeight="1">
      <c r="A1388" s="33"/>
      <c r="B1388" s="149"/>
      <c r="C1388" s="150" t="s">
        <v>1760</v>
      </c>
      <c r="D1388" s="150" t="s">
        <v>160</v>
      </c>
      <c r="E1388" s="151" t="s">
        <v>1761</v>
      </c>
      <c r="F1388" s="152" t="s">
        <v>1762</v>
      </c>
      <c r="G1388" s="153" t="s">
        <v>178</v>
      </c>
      <c r="H1388" s="154">
        <v>7</v>
      </c>
      <c r="I1388" s="155"/>
      <c r="J1388" s="156">
        <f>ROUND(I1388*H1388,2)</f>
        <v>0</v>
      </c>
      <c r="K1388" s="152" t="s">
        <v>636</v>
      </c>
      <c r="L1388" s="34"/>
      <c r="M1388" s="157" t="s">
        <v>1</v>
      </c>
      <c r="N1388" s="158" t="s">
        <v>43</v>
      </c>
      <c r="O1388" s="59"/>
      <c r="P1388" s="159">
        <f>O1388*H1388</f>
        <v>0</v>
      </c>
      <c r="Q1388" s="159">
        <v>0</v>
      </c>
      <c r="R1388" s="159">
        <f>Q1388*H1388</f>
        <v>0</v>
      </c>
      <c r="S1388" s="159">
        <v>0.025</v>
      </c>
      <c r="T1388" s="160">
        <f>S1388*H1388</f>
        <v>0.17500000000000002</v>
      </c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R1388" s="161" t="s">
        <v>164</v>
      </c>
      <c r="AT1388" s="161" t="s">
        <v>160</v>
      </c>
      <c r="AU1388" s="161" t="s">
        <v>86</v>
      </c>
      <c r="AY1388" s="18" t="s">
        <v>157</v>
      </c>
      <c r="BE1388" s="162">
        <f>IF(N1388="základní",J1388,0)</f>
        <v>0</v>
      </c>
      <c r="BF1388" s="162">
        <f>IF(N1388="snížená",J1388,0)</f>
        <v>0</v>
      </c>
      <c r="BG1388" s="162">
        <f>IF(N1388="zákl. přenesená",J1388,0)</f>
        <v>0</v>
      </c>
      <c r="BH1388" s="162">
        <f>IF(N1388="sníž. přenesená",J1388,0)</f>
        <v>0</v>
      </c>
      <c r="BI1388" s="162">
        <f>IF(N1388="nulová",J1388,0)</f>
        <v>0</v>
      </c>
      <c r="BJ1388" s="18" t="s">
        <v>33</v>
      </c>
      <c r="BK1388" s="162">
        <f>ROUND(I1388*H1388,2)</f>
        <v>0</v>
      </c>
      <c r="BL1388" s="18" t="s">
        <v>164</v>
      </c>
      <c r="BM1388" s="161" t="s">
        <v>1763</v>
      </c>
    </row>
    <row r="1389" spans="1:47" s="2" customFormat="1" ht="12">
      <c r="A1389" s="33"/>
      <c r="B1389" s="34"/>
      <c r="C1389" s="33"/>
      <c r="D1389" s="199" t="s">
        <v>638</v>
      </c>
      <c r="E1389" s="33"/>
      <c r="F1389" s="200" t="s">
        <v>1764</v>
      </c>
      <c r="G1389" s="33"/>
      <c r="H1389" s="33"/>
      <c r="I1389" s="201"/>
      <c r="J1389" s="33"/>
      <c r="K1389" s="33"/>
      <c r="L1389" s="34"/>
      <c r="M1389" s="202"/>
      <c r="N1389" s="203"/>
      <c r="O1389" s="59"/>
      <c r="P1389" s="59"/>
      <c r="Q1389" s="59"/>
      <c r="R1389" s="59"/>
      <c r="S1389" s="59"/>
      <c r="T1389" s="60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T1389" s="18" t="s">
        <v>638</v>
      </c>
      <c r="AU1389" s="18" t="s">
        <v>86</v>
      </c>
    </row>
    <row r="1390" spans="2:51" s="14" customFormat="1" ht="12">
      <c r="B1390" s="186"/>
      <c r="D1390" s="179" t="s">
        <v>245</v>
      </c>
      <c r="E1390" s="187" t="s">
        <v>1</v>
      </c>
      <c r="F1390" s="188" t="s">
        <v>1765</v>
      </c>
      <c r="H1390" s="189">
        <v>7</v>
      </c>
      <c r="I1390" s="190"/>
      <c r="L1390" s="186"/>
      <c r="M1390" s="191"/>
      <c r="N1390" s="192"/>
      <c r="O1390" s="192"/>
      <c r="P1390" s="192"/>
      <c r="Q1390" s="192"/>
      <c r="R1390" s="192"/>
      <c r="S1390" s="192"/>
      <c r="T1390" s="193"/>
      <c r="AT1390" s="187" t="s">
        <v>245</v>
      </c>
      <c r="AU1390" s="187" t="s">
        <v>86</v>
      </c>
      <c r="AV1390" s="14" t="s">
        <v>86</v>
      </c>
      <c r="AW1390" s="14" t="s">
        <v>31</v>
      </c>
      <c r="AX1390" s="14" t="s">
        <v>33</v>
      </c>
      <c r="AY1390" s="187" t="s">
        <v>157</v>
      </c>
    </row>
    <row r="1391" spans="1:65" s="2" customFormat="1" ht="21.75" customHeight="1">
      <c r="A1391" s="33"/>
      <c r="B1391" s="149"/>
      <c r="C1391" s="150" t="s">
        <v>1766</v>
      </c>
      <c r="D1391" s="150" t="s">
        <v>160</v>
      </c>
      <c r="E1391" s="151" t="s">
        <v>1767</v>
      </c>
      <c r="F1391" s="152" t="s">
        <v>1768</v>
      </c>
      <c r="G1391" s="153" t="s">
        <v>178</v>
      </c>
      <c r="H1391" s="154">
        <v>7</v>
      </c>
      <c r="I1391" s="155"/>
      <c r="J1391" s="156">
        <f>ROUND(I1391*H1391,2)</f>
        <v>0</v>
      </c>
      <c r="K1391" s="152" t="s">
        <v>636</v>
      </c>
      <c r="L1391" s="34"/>
      <c r="M1391" s="157" t="s">
        <v>1</v>
      </c>
      <c r="N1391" s="158" t="s">
        <v>43</v>
      </c>
      <c r="O1391" s="59"/>
      <c r="P1391" s="159">
        <f>O1391*H1391</f>
        <v>0</v>
      </c>
      <c r="Q1391" s="159">
        <v>0.01893</v>
      </c>
      <c r="R1391" s="159">
        <f>Q1391*H1391</f>
        <v>0.13251</v>
      </c>
      <c r="S1391" s="159">
        <v>0</v>
      </c>
      <c r="T1391" s="160">
        <f>S1391*H1391</f>
        <v>0</v>
      </c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R1391" s="161" t="s">
        <v>164</v>
      </c>
      <c r="AT1391" s="161" t="s">
        <v>160</v>
      </c>
      <c r="AU1391" s="161" t="s">
        <v>86</v>
      </c>
      <c r="AY1391" s="18" t="s">
        <v>157</v>
      </c>
      <c r="BE1391" s="162">
        <f>IF(N1391="základní",J1391,0)</f>
        <v>0</v>
      </c>
      <c r="BF1391" s="162">
        <f>IF(N1391="snížená",J1391,0)</f>
        <v>0</v>
      </c>
      <c r="BG1391" s="162">
        <f>IF(N1391="zákl. přenesená",J1391,0)</f>
        <v>0</v>
      </c>
      <c r="BH1391" s="162">
        <f>IF(N1391="sníž. přenesená",J1391,0)</f>
        <v>0</v>
      </c>
      <c r="BI1391" s="162">
        <f>IF(N1391="nulová",J1391,0)</f>
        <v>0</v>
      </c>
      <c r="BJ1391" s="18" t="s">
        <v>33</v>
      </c>
      <c r="BK1391" s="162">
        <f>ROUND(I1391*H1391,2)</f>
        <v>0</v>
      </c>
      <c r="BL1391" s="18" t="s">
        <v>164</v>
      </c>
      <c r="BM1391" s="161" t="s">
        <v>1769</v>
      </c>
    </row>
    <row r="1392" spans="1:47" s="2" customFormat="1" ht="12">
      <c r="A1392" s="33"/>
      <c r="B1392" s="34"/>
      <c r="C1392" s="33"/>
      <c r="D1392" s="199" t="s">
        <v>638</v>
      </c>
      <c r="E1392" s="33"/>
      <c r="F1392" s="200" t="s">
        <v>1770</v>
      </c>
      <c r="G1392" s="33"/>
      <c r="H1392" s="33"/>
      <c r="I1392" s="201"/>
      <c r="J1392" s="33"/>
      <c r="K1392" s="33"/>
      <c r="L1392" s="34"/>
      <c r="M1392" s="202"/>
      <c r="N1392" s="203"/>
      <c r="O1392" s="59"/>
      <c r="P1392" s="59"/>
      <c r="Q1392" s="59"/>
      <c r="R1392" s="59"/>
      <c r="S1392" s="59"/>
      <c r="T1392" s="60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T1392" s="18" t="s">
        <v>638</v>
      </c>
      <c r="AU1392" s="18" t="s">
        <v>86</v>
      </c>
    </row>
    <row r="1393" spans="1:65" s="2" customFormat="1" ht="16.5" customHeight="1">
      <c r="A1393" s="33"/>
      <c r="B1393" s="149"/>
      <c r="C1393" s="150" t="s">
        <v>1771</v>
      </c>
      <c r="D1393" s="150" t="s">
        <v>160</v>
      </c>
      <c r="E1393" s="151" t="s">
        <v>1772</v>
      </c>
      <c r="F1393" s="152" t="s">
        <v>1773</v>
      </c>
      <c r="G1393" s="153" t="s">
        <v>178</v>
      </c>
      <c r="H1393" s="154">
        <v>1</v>
      </c>
      <c r="I1393" s="155"/>
      <c r="J1393" s="156">
        <f>ROUND(I1393*H1393,2)</f>
        <v>0</v>
      </c>
      <c r="K1393" s="152" t="s">
        <v>636</v>
      </c>
      <c r="L1393" s="34"/>
      <c r="M1393" s="157" t="s">
        <v>1</v>
      </c>
      <c r="N1393" s="158" t="s">
        <v>43</v>
      </c>
      <c r="O1393" s="59"/>
      <c r="P1393" s="159">
        <f>O1393*H1393</f>
        <v>0</v>
      </c>
      <c r="Q1393" s="159">
        <v>0</v>
      </c>
      <c r="R1393" s="159">
        <f>Q1393*H1393</f>
        <v>0</v>
      </c>
      <c r="S1393" s="159">
        <v>0.059</v>
      </c>
      <c r="T1393" s="160">
        <f>S1393*H1393</f>
        <v>0.059</v>
      </c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R1393" s="161" t="s">
        <v>164</v>
      </c>
      <c r="AT1393" s="161" t="s">
        <v>160</v>
      </c>
      <c r="AU1393" s="161" t="s">
        <v>86</v>
      </c>
      <c r="AY1393" s="18" t="s">
        <v>157</v>
      </c>
      <c r="BE1393" s="162">
        <f>IF(N1393="základní",J1393,0)</f>
        <v>0</v>
      </c>
      <c r="BF1393" s="162">
        <f>IF(N1393="snížená",J1393,0)</f>
        <v>0</v>
      </c>
      <c r="BG1393" s="162">
        <f>IF(N1393="zákl. přenesená",J1393,0)</f>
        <v>0</v>
      </c>
      <c r="BH1393" s="162">
        <f>IF(N1393="sníž. přenesená",J1393,0)</f>
        <v>0</v>
      </c>
      <c r="BI1393" s="162">
        <f>IF(N1393="nulová",J1393,0)</f>
        <v>0</v>
      </c>
      <c r="BJ1393" s="18" t="s">
        <v>33</v>
      </c>
      <c r="BK1393" s="162">
        <f>ROUND(I1393*H1393,2)</f>
        <v>0</v>
      </c>
      <c r="BL1393" s="18" t="s">
        <v>164</v>
      </c>
      <c r="BM1393" s="161" t="s">
        <v>1774</v>
      </c>
    </row>
    <row r="1394" spans="1:47" s="2" customFormat="1" ht="12">
      <c r="A1394" s="33"/>
      <c r="B1394" s="34"/>
      <c r="C1394" s="33"/>
      <c r="D1394" s="199" t="s">
        <v>638</v>
      </c>
      <c r="E1394" s="33"/>
      <c r="F1394" s="200" t="s">
        <v>1775</v>
      </c>
      <c r="G1394" s="33"/>
      <c r="H1394" s="33"/>
      <c r="I1394" s="201"/>
      <c r="J1394" s="33"/>
      <c r="K1394" s="33"/>
      <c r="L1394" s="34"/>
      <c r="M1394" s="202"/>
      <c r="N1394" s="203"/>
      <c r="O1394" s="59"/>
      <c r="P1394" s="59"/>
      <c r="Q1394" s="59"/>
      <c r="R1394" s="59"/>
      <c r="S1394" s="59"/>
      <c r="T1394" s="60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T1394" s="18" t="s">
        <v>638</v>
      </c>
      <c r="AU1394" s="18" t="s">
        <v>86</v>
      </c>
    </row>
    <row r="1395" spans="2:51" s="14" customFormat="1" ht="12">
      <c r="B1395" s="186"/>
      <c r="D1395" s="179" t="s">
        <v>245</v>
      </c>
      <c r="E1395" s="187" t="s">
        <v>1</v>
      </c>
      <c r="F1395" s="188" t="s">
        <v>1776</v>
      </c>
      <c r="H1395" s="189">
        <v>1</v>
      </c>
      <c r="I1395" s="190"/>
      <c r="L1395" s="186"/>
      <c r="M1395" s="191"/>
      <c r="N1395" s="192"/>
      <c r="O1395" s="192"/>
      <c r="P1395" s="192"/>
      <c r="Q1395" s="192"/>
      <c r="R1395" s="192"/>
      <c r="S1395" s="192"/>
      <c r="T1395" s="193"/>
      <c r="AT1395" s="187" t="s">
        <v>245</v>
      </c>
      <c r="AU1395" s="187" t="s">
        <v>86</v>
      </c>
      <c r="AV1395" s="14" t="s">
        <v>86</v>
      </c>
      <c r="AW1395" s="14" t="s">
        <v>31</v>
      </c>
      <c r="AX1395" s="14" t="s">
        <v>33</v>
      </c>
      <c r="AY1395" s="187" t="s">
        <v>157</v>
      </c>
    </row>
    <row r="1396" spans="1:65" s="2" customFormat="1" ht="21.75" customHeight="1">
      <c r="A1396" s="33"/>
      <c r="B1396" s="149"/>
      <c r="C1396" s="150" t="s">
        <v>1777</v>
      </c>
      <c r="D1396" s="150" t="s">
        <v>160</v>
      </c>
      <c r="E1396" s="151" t="s">
        <v>1778</v>
      </c>
      <c r="F1396" s="152" t="s">
        <v>1779</v>
      </c>
      <c r="G1396" s="153" t="s">
        <v>178</v>
      </c>
      <c r="H1396" s="154">
        <v>1</v>
      </c>
      <c r="I1396" s="155"/>
      <c r="J1396" s="156">
        <f>ROUND(I1396*H1396,2)</f>
        <v>0</v>
      </c>
      <c r="K1396" s="152" t="s">
        <v>636</v>
      </c>
      <c r="L1396" s="34"/>
      <c r="M1396" s="157" t="s">
        <v>1</v>
      </c>
      <c r="N1396" s="158" t="s">
        <v>43</v>
      </c>
      <c r="O1396" s="59"/>
      <c r="P1396" s="159">
        <f>O1396*H1396</f>
        <v>0</v>
      </c>
      <c r="Q1396" s="159">
        <v>0.04843</v>
      </c>
      <c r="R1396" s="159">
        <f>Q1396*H1396</f>
        <v>0.04843</v>
      </c>
      <c r="S1396" s="159">
        <v>0</v>
      </c>
      <c r="T1396" s="160">
        <f>S1396*H1396</f>
        <v>0</v>
      </c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R1396" s="161" t="s">
        <v>164</v>
      </c>
      <c r="AT1396" s="161" t="s">
        <v>160</v>
      </c>
      <c r="AU1396" s="161" t="s">
        <v>86</v>
      </c>
      <c r="AY1396" s="18" t="s">
        <v>157</v>
      </c>
      <c r="BE1396" s="162">
        <f>IF(N1396="základní",J1396,0)</f>
        <v>0</v>
      </c>
      <c r="BF1396" s="162">
        <f>IF(N1396="snížená",J1396,0)</f>
        <v>0</v>
      </c>
      <c r="BG1396" s="162">
        <f>IF(N1396="zákl. přenesená",J1396,0)</f>
        <v>0</v>
      </c>
      <c r="BH1396" s="162">
        <f>IF(N1396="sníž. přenesená",J1396,0)</f>
        <v>0</v>
      </c>
      <c r="BI1396" s="162">
        <f>IF(N1396="nulová",J1396,0)</f>
        <v>0</v>
      </c>
      <c r="BJ1396" s="18" t="s">
        <v>33</v>
      </c>
      <c r="BK1396" s="162">
        <f>ROUND(I1396*H1396,2)</f>
        <v>0</v>
      </c>
      <c r="BL1396" s="18" t="s">
        <v>164</v>
      </c>
      <c r="BM1396" s="161" t="s">
        <v>1780</v>
      </c>
    </row>
    <row r="1397" spans="1:47" s="2" customFormat="1" ht="12">
      <c r="A1397" s="33"/>
      <c r="B1397" s="34"/>
      <c r="C1397" s="33"/>
      <c r="D1397" s="199" t="s">
        <v>638</v>
      </c>
      <c r="E1397" s="33"/>
      <c r="F1397" s="200" t="s">
        <v>1781</v>
      </c>
      <c r="G1397" s="33"/>
      <c r="H1397" s="33"/>
      <c r="I1397" s="201"/>
      <c r="J1397" s="33"/>
      <c r="K1397" s="33"/>
      <c r="L1397" s="34"/>
      <c r="M1397" s="202"/>
      <c r="N1397" s="203"/>
      <c r="O1397" s="59"/>
      <c r="P1397" s="59"/>
      <c r="Q1397" s="59"/>
      <c r="R1397" s="59"/>
      <c r="S1397" s="59"/>
      <c r="T1397" s="60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T1397" s="18" t="s">
        <v>638</v>
      </c>
      <c r="AU1397" s="18" t="s">
        <v>86</v>
      </c>
    </row>
    <row r="1398" spans="1:65" s="2" customFormat="1" ht="16.5" customHeight="1">
      <c r="A1398" s="33"/>
      <c r="B1398" s="149"/>
      <c r="C1398" s="150" t="s">
        <v>1782</v>
      </c>
      <c r="D1398" s="150" t="s">
        <v>160</v>
      </c>
      <c r="E1398" s="151" t="s">
        <v>1783</v>
      </c>
      <c r="F1398" s="152" t="s">
        <v>1784</v>
      </c>
      <c r="G1398" s="153" t="s">
        <v>178</v>
      </c>
      <c r="H1398" s="154">
        <v>8</v>
      </c>
      <c r="I1398" s="155"/>
      <c r="J1398" s="156">
        <f>ROUND(I1398*H1398,2)</f>
        <v>0</v>
      </c>
      <c r="K1398" s="152" t="s">
        <v>1</v>
      </c>
      <c r="L1398" s="34"/>
      <c r="M1398" s="157" t="s">
        <v>1</v>
      </c>
      <c r="N1398" s="158" t="s">
        <v>43</v>
      </c>
      <c r="O1398" s="59"/>
      <c r="P1398" s="159">
        <f>O1398*H1398</f>
        <v>0</v>
      </c>
      <c r="Q1398" s="159">
        <v>0.00448</v>
      </c>
      <c r="R1398" s="159">
        <f>Q1398*H1398</f>
        <v>0.03584</v>
      </c>
      <c r="S1398" s="159">
        <v>0</v>
      </c>
      <c r="T1398" s="160">
        <f>S1398*H1398</f>
        <v>0</v>
      </c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R1398" s="161" t="s">
        <v>164</v>
      </c>
      <c r="AT1398" s="161" t="s">
        <v>160</v>
      </c>
      <c r="AU1398" s="161" t="s">
        <v>86</v>
      </c>
      <c r="AY1398" s="18" t="s">
        <v>157</v>
      </c>
      <c r="BE1398" s="162">
        <f>IF(N1398="základní",J1398,0)</f>
        <v>0</v>
      </c>
      <c r="BF1398" s="162">
        <f>IF(N1398="snížená",J1398,0)</f>
        <v>0</v>
      </c>
      <c r="BG1398" s="162">
        <f>IF(N1398="zákl. přenesená",J1398,0)</f>
        <v>0</v>
      </c>
      <c r="BH1398" s="162">
        <f>IF(N1398="sníž. přenesená",J1398,0)</f>
        <v>0</v>
      </c>
      <c r="BI1398" s="162">
        <f>IF(N1398="nulová",J1398,0)</f>
        <v>0</v>
      </c>
      <c r="BJ1398" s="18" t="s">
        <v>33</v>
      </c>
      <c r="BK1398" s="162">
        <f>ROUND(I1398*H1398,2)</f>
        <v>0</v>
      </c>
      <c r="BL1398" s="18" t="s">
        <v>164</v>
      </c>
      <c r="BM1398" s="161" t="s">
        <v>1785</v>
      </c>
    </row>
    <row r="1399" spans="2:51" s="14" customFormat="1" ht="12">
      <c r="B1399" s="186"/>
      <c r="D1399" s="179" t="s">
        <v>245</v>
      </c>
      <c r="E1399" s="187" t="s">
        <v>1</v>
      </c>
      <c r="F1399" s="188" t="s">
        <v>1786</v>
      </c>
      <c r="H1399" s="189">
        <v>8</v>
      </c>
      <c r="I1399" s="190"/>
      <c r="L1399" s="186"/>
      <c r="M1399" s="191"/>
      <c r="N1399" s="192"/>
      <c r="O1399" s="192"/>
      <c r="P1399" s="192"/>
      <c r="Q1399" s="192"/>
      <c r="R1399" s="192"/>
      <c r="S1399" s="192"/>
      <c r="T1399" s="193"/>
      <c r="AT1399" s="187" t="s">
        <v>245</v>
      </c>
      <c r="AU1399" s="187" t="s">
        <v>86</v>
      </c>
      <c r="AV1399" s="14" t="s">
        <v>86</v>
      </c>
      <c r="AW1399" s="14" t="s">
        <v>31</v>
      </c>
      <c r="AX1399" s="14" t="s">
        <v>33</v>
      </c>
      <c r="AY1399" s="187" t="s">
        <v>157</v>
      </c>
    </row>
    <row r="1400" spans="1:65" s="2" customFormat="1" ht="24.2" customHeight="1">
      <c r="A1400" s="33"/>
      <c r="B1400" s="149"/>
      <c r="C1400" s="150" t="s">
        <v>1787</v>
      </c>
      <c r="D1400" s="150" t="s">
        <v>160</v>
      </c>
      <c r="E1400" s="151" t="s">
        <v>1788</v>
      </c>
      <c r="F1400" s="152" t="s">
        <v>1789</v>
      </c>
      <c r="G1400" s="153" t="s">
        <v>284</v>
      </c>
      <c r="H1400" s="154">
        <v>11.553</v>
      </c>
      <c r="I1400" s="155"/>
      <c r="J1400" s="156">
        <f>ROUND(I1400*H1400,2)</f>
        <v>0</v>
      </c>
      <c r="K1400" s="152" t="s">
        <v>636</v>
      </c>
      <c r="L1400" s="34"/>
      <c r="M1400" s="157" t="s">
        <v>1</v>
      </c>
      <c r="N1400" s="158" t="s">
        <v>43</v>
      </c>
      <c r="O1400" s="59"/>
      <c r="P1400" s="159">
        <f>O1400*H1400</f>
        <v>0</v>
      </c>
      <c r="Q1400" s="159">
        <v>0</v>
      </c>
      <c r="R1400" s="159">
        <f>Q1400*H1400</f>
        <v>0</v>
      </c>
      <c r="S1400" s="159">
        <v>0.059</v>
      </c>
      <c r="T1400" s="160">
        <f>S1400*H1400</f>
        <v>0.681627</v>
      </c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R1400" s="161" t="s">
        <v>164</v>
      </c>
      <c r="AT1400" s="161" t="s">
        <v>160</v>
      </c>
      <c r="AU1400" s="161" t="s">
        <v>86</v>
      </c>
      <c r="AY1400" s="18" t="s">
        <v>157</v>
      </c>
      <c r="BE1400" s="162">
        <f>IF(N1400="základní",J1400,0)</f>
        <v>0</v>
      </c>
      <c r="BF1400" s="162">
        <f>IF(N1400="snížená",J1400,0)</f>
        <v>0</v>
      </c>
      <c r="BG1400" s="162">
        <f>IF(N1400="zákl. přenesená",J1400,0)</f>
        <v>0</v>
      </c>
      <c r="BH1400" s="162">
        <f>IF(N1400="sníž. přenesená",J1400,0)</f>
        <v>0</v>
      </c>
      <c r="BI1400" s="162">
        <f>IF(N1400="nulová",J1400,0)</f>
        <v>0</v>
      </c>
      <c r="BJ1400" s="18" t="s">
        <v>33</v>
      </c>
      <c r="BK1400" s="162">
        <f>ROUND(I1400*H1400,2)</f>
        <v>0</v>
      </c>
      <c r="BL1400" s="18" t="s">
        <v>164</v>
      </c>
      <c r="BM1400" s="161" t="s">
        <v>1790</v>
      </c>
    </row>
    <row r="1401" spans="1:47" s="2" customFormat="1" ht="12">
      <c r="A1401" s="33"/>
      <c r="B1401" s="34"/>
      <c r="C1401" s="33"/>
      <c r="D1401" s="199" t="s">
        <v>638</v>
      </c>
      <c r="E1401" s="33"/>
      <c r="F1401" s="200" t="s">
        <v>1791</v>
      </c>
      <c r="G1401" s="33"/>
      <c r="H1401" s="33"/>
      <c r="I1401" s="201"/>
      <c r="J1401" s="33"/>
      <c r="K1401" s="33"/>
      <c r="L1401" s="34"/>
      <c r="M1401" s="202"/>
      <c r="N1401" s="203"/>
      <c r="O1401" s="59"/>
      <c r="P1401" s="59"/>
      <c r="Q1401" s="59"/>
      <c r="R1401" s="59"/>
      <c r="S1401" s="59"/>
      <c r="T1401" s="60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T1401" s="18" t="s">
        <v>638</v>
      </c>
      <c r="AU1401" s="18" t="s">
        <v>86</v>
      </c>
    </row>
    <row r="1402" spans="2:51" s="13" customFormat="1" ht="12">
      <c r="B1402" s="178"/>
      <c r="D1402" s="179" t="s">
        <v>245</v>
      </c>
      <c r="E1402" s="180" t="s">
        <v>1</v>
      </c>
      <c r="F1402" s="181" t="s">
        <v>1378</v>
      </c>
      <c r="H1402" s="180" t="s">
        <v>1</v>
      </c>
      <c r="I1402" s="182"/>
      <c r="L1402" s="178"/>
      <c r="M1402" s="183"/>
      <c r="N1402" s="184"/>
      <c r="O1402" s="184"/>
      <c r="P1402" s="184"/>
      <c r="Q1402" s="184"/>
      <c r="R1402" s="184"/>
      <c r="S1402" s="184"/>
      <c r="T1402" s="185"/>
      <c r="AT1402" s="180" t="s">
        <v>245</v>
      </c>
      <c r="AU1402" s="180" t="s">
        <v>86</v>
      </c>
      <c r="AV1402" s="13" t="s">
        <v>33</v>
      </c>
      <c r="AW1402" s="13" t="s">
        <v>31</v>
      </c>
      <c r="AX1402" s="13" t="s">
        <v>78</v>
      </c>
      <c r="AY1402" s="180" t="s">
        <v>157</v>
      </c>
    </row>
    <row r="1403" spans="2:51" s="14" customFormat="1" ht="12">
      <c r="B1403" s="186"/>
      <c r="D1403" s="179" t="s">
        <v>245</v>
      </c>
      <c r="E1403" s="187" t="s">
        <v>1</v>
      </c>
      <c r="F1403" s="188" t="s">
        <v>1379</v>
      </c>
      <c r="H1403" s="189">
        <v>10.538</v>
      </c>
      <c r="I1403" s="190"/>
      <c r="L1403" s="186"/>
      <c r="M1403" s="191"/>
      <c r="N1403" s="192"/>
      <c r="O1403" s="192"/>
      <c r="P1403" s="192"/>
      <c r="Q1403" s="192"/>
      <c r="R1403" s="192"/>
      <c r="S1403" s="192"/>
      <c r="T1403" s="193"/>
      <c r="AT1403" s="187" t="s">
        <v>245</v>
      </c>
      <c r="AU1403" s="187" t="s">
        <v>86</v>
      </c>
      <c r="AV1403" s="14" t="s">
        <v>86</v>
      </c>
      <c r="AW1403" s="14" t="s">
        <v>31</v>
      </c>
      <c r="AX1403" s="14" t="s">
        <v>78</v>
      </c>
      <c r="AY1403" s="187" t="s">
        <v>157</v>
      </c>
    </row>
    <row r="1404" spans="2:51" s="14" customFormat="1" ht="12">
      <c r="B1404" s="186"/>
      <c r="D1404" s="179" t="s">
        <v>245</v>
      </c>
      <c r="E1404" s="187" t="s">
        <v>1</v>
      </c>
      <c r="F1404" s="188" t="s">
        <v>1380</v>
      </c>
      <c r="H1404" s="189">
        <v>-1.481</v>
      </c>
      <c r="I1404" s="190"/>
      <c r="L1404" s="186"/>
      <c r="M1404" s="191"/>
      <c r="N1404" s="192"/>
      <c r="O1404" s="192"/>
      <c r="P1404" s="192"/>
      <c r="Q1404" s="192"/>
      <c r="R1404" s="192"/>
      <c r="S1404" s="192"/>
      <c r="T1404" s="193"/>
      <c r="AT1404" s="187" t="s">
        <v>245</v>
      </c>
      <c r="AU1404" s="187" t="s">
        <v>86</v>
      </c>
      <c r="AV1404" s="14" t="s">
        <v>86</v>
      </c>
      <c r="AW1404" s="14" t="s">
        <v>31</v>
      </c>
      <c r="AX1404" s="14" t="s">
        <v>78</v>
      </c>
      <c r="AY1404" s="187" t="s">
        <v>157</v>
      </c>
    </row>
    <row r="1405" spans="2:51" s="14" customFormat="1" ht="12">
      <c r="B1405" s="186"/>
      <c r="D1405" s="179" t="s">
        <v>245</v>
      </c>
      <c r="E1405" s="187" t="s">
        <v>1</v>
      </c>
      <c r="F1405" s="188" t="s">
        <v>1381</v>
      </c>
      <c r="H1405" s="189">
        <v>-0.684</v>
      </c>
      <c r="I1405" s="190"/>
      <c r="L1405" s="186"/>
      <c r="M1405" s="191"/>
      <c r="N1405" s="192"/>
      <c r="O1405" s="192"/>
      <c r="P1405" s="192"/>
      <c r="Q1405" s="192"/>
      <c r="R1405" s="192"/>
      <c r="S1405" s="192"/>
      <c r="T1405" s="193"/>
      <c r="AT1405" s="187" t="s">
        <v>245</v>
      </c>
      <c r="AU1405" s="187" t="s">
        <v>86</v>
      </c>
      <c r="AV1405" s="14" t="s">
        <v>86</v>
      </c>
      <c r="AW1405" s="14" t="s">
        <v>31</v>
      </c>
      <c r="AX1405" s="14" t="s">
        <v>78</v>
      </c>
      <c r="AY1405" s="187" t="s">
        <v>157</v>
      </c>
    </row>
    <row r="1406" spans="2:51" s="13" customFormat="1" ht="12">
      <c r="B1406" s="178"/>
      <c r="D1406" s="179" t="s">
        <v>245</v>
      </c>
      <c r="E1406" s="180" t="s">
        <v>1</v>
      </c>
      <c r="F1406" s="181" t="s">
        <v>1382</v>
      </c>
      <c r="H1406" s="180" t="s">
        <v>1</v>
      </c>
      <c r="I1406" s="182"/>
      <c r="L1406" s="178"/>
      <c r="M1406" s="183"/>
      <c r="N1406" s="184"/>
      <c r="O1406" s="184"/>
      <c r="P1406" s="184"/>
      <c r="Q1406" s="184"/>
      <c r="R1406" s="184"/>
      <c r="S1406" s="184"/>
      <c r="T1406" s="185"/>
      <c r="AT1406" s="180" t="s">
        <v>245</v>
      </c>
      <c r="AU1406" s="180" t="s">
        <v>86</v>
      </c>
      <c r="AV1406" s="13" t="s">
        <v>33</v>
      </c>
      <c r="AW1406" s="13" t="s">
        <v>31</v>
      </c>
      <c r="AX1406" s="13" t="s">
        <v>78</v>
      </c>
      <c r="AY1406" s="180" t="s">
        <v>157</v>
      </c>
    </row>
    <row r="1407" spans="2:51" s="14" customFormat="1" ht="12">
      <c r="B1407" s="186"/>
      <c r="D1407" s="179" t="s">
        <v>245</v>
      </c>
      <c r="E1407" s="187" t="s">
        <v>1</v>
      </c>
      <c r="F1407" s="188" t="s">
        <v>1383</v>
      </c>
      <c r="H1407" s="189">
        <v>2.182</v>
      </c>
      <c r="I1407" s="190"/>
      <c r="L1407" s="186"/>
      <c r="M1407" s="191"/>
      <c r="N1407" s="192"/>
      <c r="O1407" s="192"/>
      <c r="P1407" s="192"/>
      <c r="Q1407" s="192"/>
      <c r="R1407" s="192"/>
      <c r="S1407" s="192"/>
      <c r="T1407" s="193"/>
      <c r="AT1407" s="187" t="s">
        <v>245</v>
      </c>
      <c r="AU1407" s="187" t="s">
        <v>86</v>
      </c>
      <c r="AV1407" s="14" t="s">
        <v>86</v>
      </c>
      <c r="AW1407" s="14" t="s">
        <v>31</v>
      </c>
      <c r="AX1407" s="14" t="s">
        <v>78</v>
      </c>
      <c r="AY1407" s="187" t="s">
        <v>157</v>
      </c>
    </row>
    <row r="1408" spans="2:51" s="13" customFormat="1" ht="12">
      <c r="B1408" s="178"/>
      <c r="D1408" s="179" t="s">
        <v>245</v>
      </c>
      <c r="E1408" s="180" t="s">
        <v>1</v>
      </c>
      <c r="F1408" s="181" t="s">
        <v>1389</v>
      </c>
      <c r="H1408" s="180" t="s">
        <v>1</v>
      </c>
      <c r="I1408" s="182"/>
      <c r="L1408" s="178"/>
      <c r="M1408" s="183"/>
      <c r="N1408" s="184"/>
      <c r="O1408" s="184"/>
      <c r="P1408" s="184"/>
      <c r="Q1408" s="184"/>
      <c r="R1408" s="184"/>
      <c r="S1408" s="184"/>
      <c r="T1408" s="185"/>
      <c r="AT1408" s="180" t="s">
        <v>245</v>
      </c>
      <c r="AU1408" s="180" t="s">
        <v>86</v>
      </c>
      <c r="AV1408" s="13" t="s">
        <v>33</v>
      </c>
      <c r="AW1408" s="13" t="s">
        <v>31</v>
      </c>
      <c r="AX1408" s="13" t="s">
        <v>78</v>
      </c>
      <c r="AY1408" s="180" t="s">
        <v>157</v>
      </c>
    </row>
    <row r="1409" spans="2:51" s="14" customFormat="1" ht="12">
      <c r="B1409" s="186"/>
      <c r="D1409" s="179" t="s">
        <v>245</v>
      </c>
      <c r="E1409" s="187" t="s">
        <v>1</v>
      </c>
      <c r="F1409" s="188" t="s">
        <v>1390</v>
      </c>
      <c r="H1409" s="189">
        <v>0.998</v>
      </c>
      <c r="I1409" s="190"/>
      <c r="L1409" s="186"/>
      <c r="M1409" s="191"/>
      <c r="N1409" s="192"/>
      <c r="O1409" s="192"/>
      <c r="P1409" s="192"/>
      <c r="Q1409" s="192"/>
      <c r="R1409" s="192"/>
      <c r="S1409" s="192"/>
      <c r="T1409" s="193"/>
      <c r="AT1409" s="187" t="s">
        <v>245</v>
      </c>
      <c r="AU1409" s="187" t="s">
        <v>86</v>
      </c>
      <c r="AV1409" s="14" t="s">
        <v>86</v>
      </c>
      <c r="AW1409" s="14" t="s">
        <v>31</v>
      </c>
      <c r="AX1409" s="14" t="s">
        <v>78</v>
      </c>
      <c r="AY1409" s="187" t="s">
        <v>157</v>
      </c>
    </row>
    <row r="1410" spans="2:51" s="15" customFormat="1" ht="12">
      <c r="B1410" s="204"/>
      <c r="D1410" s="179" t="s">
        <v>245</v>
      </c>
      <c r="E1410" s="205" t="s">
        <v>585</v>
      </c>
      <c r="F1410" s="206" t="s">
        <v>645</v>
      </c>
      <c r="H1410" s="207">
        <v>11.553</v>
      </c>
      <c r="I1410" s="208"/>
      <c r="L1410" s="204"/>
      <c r="M1410" s="209"/>
      <c r="N1410" s="210"/>
      <c r="O1410" s="210"/>
      <c r="P1410" s="210"/>
      <c r="Q1410" s="210"/>
      <c r="R1410" s="210"/>
      <c r="S1410" s="210"/>
      <c r="T1410" s="211"/>
      <c r="AT1410" s="205" t="s">
        <v>245</v>
      </c>
      <c r="AU1410" s="205" t="s">
        <v>86</v>
      </c>
      <c r="AV1410" s="15" t="s">
        <v>164</v>
      </c>
      <c r="AW1410" s="15" t="s">
        <v>31</v>
      </c>
      <c r="AX1410" s="15" t="s">
        <v>33</v>
      </c>
      <c r="AY1410" s="205" t="s">
        <v>157</v>
      </c>
    </row>
    <row r="1411" spans="1:65" s="2" customFormat="1" ht="24.2" customHeight="1">
      <c r="A1411" s="33"/>
      <c r="B1411" s="149"/>
      <c r="C1411" s="150" t="s">
        <v>1792</v>
      </c>
      <c r="D1411" s="150" t="s">
        <v>160</v>
      </c>
      <c r="E1411" s="151" t="s">
        <v>1793</v>
      </c>
      <c r="F1411" s="152" t="s">
        <v>1794</v>
      </c>
      <c r="G1411" s="153" t="s">
        <v>284</v>
      </c>
      <c r="H1411" s="154">
        <v>0.998</v>
      </c>
      <c r="I1411" s="155"/>
      <c r="J1411" s="156">
        <f>ROUND(I1411*H1411,2)</f>
        <v>0</v>
      </c>
      <c r="K1411" s="152" t="s">
        <v>243</v>
      </c>
      <c r="L1411" s="34"/>
      <c r="M1411" s="157" t="s">
        <v>1</v>
      </c>
      <c r="N1411" s="158" t="s">
        <v>43</v>
      </c>
      <c r="O1411" s="59"/>
      <c r="P1411" s="159">
        <f>O1411*H1411</f>
        <v>0</v>
      </c>
      <c r="Q1411" s="159">
        <v>0</v>
      </c>
      <c r="R1411" s="159">
        <f>Q1411*H1411</f>
        <v>0</v>
      </c>
      <c r="S1411" s="159">
        <v>0.059</v>
      </c>
      <c r="T1411" s="160">
        <f>S1411*H1411</f>
        <v>0.058882</v>
      </c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R1411" s="161" t="s">
        <v>164</v>
      </c>
      <c r="AT1411" s="161" t="s">
        <v>160</v>
      </c>
      <c r="AU1411" s="161" t="s">
        <v>86</v>
      </c>
      <c r="AY1411" s="18" t="s">
        <v>157</v>
      </c>
      <c r="BE1411" s="162">
        <f>IF(N1411="základní",J1411,0)</f>
        <v>0</v>
      </c>
      <c r="BF1411" s="162">
        <f>IF(N1411="snížená",J1411,0)</f>
        <v>0</v>
      </c>
      <c r="BG1411" s="162">
        <f>IF(N1411="zákl. přenesená",J1411,0)</f>
        <v>0</v>
      </c>
      <c r="BH1411" s="162">
        <f>IF(N1411="sníž. přenesená",J1411,0)</f>
        <v>0</v>
      </c>
      <c r="BI1411" s="162">
        <f>IF(N1411="nulová",J1411,0)</f>
        <v>0</v>
      </c>
      <c r="BJ1411" s="18" t="s">
        <v>33</v>
      </c>
      <c r="BK1411" s="162">
        <f>ROUND(I1411*H1411,2)</f>
        <v>0</v>
      </c>
      <c r="BL1411" s="18" t="s">
        <v>164</v>
      </c>
      <c r="BM1411" s="161" t="s">
        <v>1795</v>
      </c>
    </row>
    <row r="1412" spans="2:51" s="13" customFormat="1" ht="12">
      <c r="B1412" s="178"/>
      <c r="D1412" s="179" t="s">
        <v>245</v>
      </c>
      <c r="E1412" s="180" t="s">
        <v>1</v>
      </c>
      <c r="F1412" s="181" t="s">
        <v>1378</v>
      </c>
      <c r="H1412" s="180" t="s">
        <v>1</v>
      </c>
      <c r="I1412" s="182"/>
      <c r="L1412" s="178"/>
      <c r="M1412" s="183"/>
      <c r="N1412" s="184"/>
      <c r="O1412" s="184"/>
      <c r="P1412" s="184"/>
      <c r="Q1412" s="184"/>
      <c r="R1412" s="184"/>
      <c r="S1412" s="184"/>
      <c r="T1412" s="185"/>
      <c r="AT1412" s="180" t="s">
        <v>245</v>
      </c>
      <c r="AU1412" s="180" t="s">
        <v>86</v>
      </c>
      <c r="AV1412" s="13" t="s">
        <v>33</v>
      </c>
      <c r="AW1412" s="13" t="s">
        <v>31</v>
      </c>
      <c r="AX1412" s="13" t="s">
        <v>78</v>
      </c>
      <c r="AY1412" s="180" t="s">
        <v>157</v>
      </c>
    </row>
    <row r="1413" spans="2:51" s="13" customFormat="1" ht="12">
      <c r="B1413" s="178"/>
      <c r="D1413" s="179" t="s">
        <v>245</v>
      </c>
      <c r="E1413" s="180" t="s">
        <v>1</v>
      </c>
      <c r="F1413" s="181" t="s">
        <v>1389</v>
      </c>
      <c r="H1413" s="180" t="s">
        <v>1</v>
      </c>
      <c r="I1413" s="182"/>
      <c r="L1413" s="178"/>
      <c r="M1413" s="183"/>
      <c r="N1413" s="184"/>
      <c r="O1413" s="184"/>
      <c r="P1413" s="184"/>
      <c r="Q1413" s="184"/>
      <c r="R1413" s="184"/>
      <c r="S1413" s="184"/>
      <c r="T1413" s="185"/>
      <c r="AT1413" s="180" t="s">
        <v>245</v>
      </c>
      <c r="AU1413" s="180" t="s">
        <v>86</v>
      </c>
      <c r="AV1413" s="13" t="s">
        <v>33</v>
      </c>
      <c r="AW1413" s="13" t="s">
        <v>31</v>
      </c>
      <c r="AX1413" s="13" t="s">
        <v>78</v>
      </c>
      <c r="AY1413" s="180" t="s">
        <v>157</v>
      </c>
    </row>
    <row r="1414" spans="2:51" s="14" customFormat="1" ht="12">
      <c r="B1414" s="186"/>
      <c r="D1414" s="179" t="s">
        <v>245</v>
      </c>
      <c r="E1414" s="187" t="s">
        <v>1</v>
      </c>
      <c r="F1414" s="188" t="s">
        <v>1390</v>
      </c>
      <c r="H1414" s="189">
        <v>0.998</v>
      </c>
      <c r="I1414" s="190"/>
      <c r="L1414" s="186"/>
      <c r="M1414" s="191"/>
      <c r="N1414" s="192"/>
      <c r="O1414" s="192"/>
      <c r="P1414" s="192"/>
      <c r="Q1414" s="192"/>
      <c r="R1414" s="192"/>
      <c r="S1414" s="192"/>
      <c r="T1414" s="193"/>
      <c r="AT1414" s="187" t="s">
        <v>245</v>
      </c>
      <c r="AU1414" s="187" t="s">
        <v>86</v>
      </c>
      <c r="AV1414" s="14" t="s">
        <v>86</v>
      </c>
      <c r="AW1414" s="14" t="s">
        <v>31</v>
      </c>
      <c r="AX1414" s="14" t="s">
        <v>33</v>
      </c>
      <c r="AY1414" s="187" t="s">
        <v>157</v>
      </c>
    </row>
    <row r="1415" spans="1:65" s="2" customFormat="1" ht="21.75" customHeight="1">
      <c r="A1415" s="33"/>
      <c r="B1415" s="149"/>
      <c r="C1415" s="150" t="s">
        <v>1796</v>
      </c>
      <c r="D1415" s="150" t="s">
        <v>160</v>
      </c>
      <c r="E1415" s="151" t="s">
        <v>1797</v>
      </c>
      <c r="F1415" s="152" t="s">
        <v>1798</v>
      </c>
      <c r="G1415" s="153" t="s">
        <v>730</v>
      </c>
      <c r="H1415" s="154">
        <v>0.05</v>
      </c>
      <c r="I1415" s="155"/>
      <c r="J1415" s="156">
        <f>ROUND(I1415*H1415,2)</f>
        <v>0</v>
      </c>
      <c r="K1415" s="152" t="s">
        <v>636</v>
      </c>
      <c r="L1415" s="34"/>
      <c r="M1415" s="157" t="s">
        <v>1</v>
      </c>
      <c r="N1415" s="158" t="s">
        <v>43</v>
      </c>
      <c r="O1415" s="59"/>
      <c r="P1415" s="159">
        <f>O1415*H1415</f>
        <v>0</v>
      </c>
      <c r="Q1415" s="159">
        <v>0</v>
      </c>
      <c r="R1415" s="159">
        <f>Q1415*H1415</f>
        <v>0</v>
      </c>
      <c r="S1415" s="159">
        <v>2.2</v>
      </c>
      <c r="T1415" s="160">
        <f>S1415*H1415</f>
        <v>0.11000000000000001</v>
      </c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R1415" s="161" t="s">
        <v>164</v>
      </c>
      <c r="AT1415" s="161" t="s">
        <v>160</v>
      </c>
      <c r="AU1415" s="161" t="s">
        <v>86</v>
      </c>
      <c r="AY1415" s="18" t="s">
        <v>157</v>
      </c>
      <c r="BE1415" s="162">
        <f>IF(N1415="základní",J1415,0)</f>
        <v>0</v>
      </c>
      <c r="BF1415" s="162">
        <f>IF(N1415="snížená",J1415,0)</f>
        <v>0</v>
      </c>
      <c r="BG1415" s="162">
        <f>IF(N1415="zákl. přenesená",J1415,0)</f>
        <v>0</v>
      </c>
      <c r="BH1415" s="162">
        <f>IF(N1415="sníž. přenesená",J1415,0)</f>
        <v>0</v>
      </c>
      <c r="BI1415" s="162">
        <f>IF(N1415="nulová",J1415,0)</f>
        <v>0</v>
      </c>
      <c r="BJ1415" s="18" t="s">
        <v>33</v>
      </c>
      <c r="BK1415" s="162">
        <f>ROUND(I1415*H1415,2)</f>
        <v>0</v>
      </c>
      <c r="BL1415" s="18" t="s">
        <v>164</v>
      </c>
      <c r="BM1415" s="161" t="s">
        <v>1799</v>
      </c>
    </row>
    <row r="1416" spans="1:47" s="2" customFormat="1" ht="12">
      <c r="A1416" s="33"/>
      <c r="B1416" s="34"/>
      <c r="C1416" s="33"/>
      <c r="D1416" s="199" t="s">
        <v>638</v>
      </c>
      <c r="E1416" s="33"/>
      <c r="F1416" s="200" t="s">
        <v>1800</v>
      </c>
      <c r="G1416" s="33"/>
      <c r="H1416" s="33"/>
      <c r="I1416" s="201"/>
      <c r="J1416" s="33"/>
      <c r="K1416" s="33"/>
      <c r="L1416" s="34"/>
      <c r="M1416" s="202"/>
      <c r="N1416" s="203"/>
      <c r="O1416" s="59"/>
      <c r="P1416" s="59"/>
      <c r="Q1416" s="59"/>
      <c r="R1416" s="59"/>
      <c r="S1416" s="59"/>
      <c r="T1416" s="60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T1416" s="18" t="s">
        <v>638</v>
      </c>
      <c r="AU1416" s="18" t="s">
        <v>86</v>
      </c>
    </row>
    <row r="1417" spans="1:65" s="2" customFormat="1" ht="16.5" customHeight="1">
      <c r="A1417" s="33"/>
      <c r="B1417" s="149"/>
      <c r="C1417" s="150" t="s">
        <v>1801</v>
      </c>
      <c r="D1417" s="150" t="s">
        <v>160</v>
      </c>
      <c r="E1417" s="151" t="s">
        <v>1802</v>
      </c>
      <c r="F1417" s="152" t="s">
        <v>1803</v>
      </c>
      <c r="G1417" s="153" t="s">
        <v>284</v>
      </c>
      <c r="H1417" s="154">
        <v>632</v>
      </c>
      <c r="I1417" s="155"/>
      <c r="J1417" s="156">
        <f>ROUND(I1417*H1417,2)</f>
        <v>0</v>
      </c>
      <c r="K1417" s="152" t="s">
        <v>636</v>
      </c>
      <c r="L1417" s="34"/>
      <c r="M1417" s="157" t="s">
        <v>1</v>
      </c>
      <c r="N1417" s="158" t="s">
        <v>43</v>
      </c>
      <c r="O1417" s="59"/>
      <c r="P1417" s="159">
        <f>O1417*H1417</f>
        <v>0</v>
      </c>
      <c r="Q1417" s="159">
        <v>0</v>
      </c>
      <c r="R1417" s="159">
        <f>Q1417*H1417</f>
        <v>0</v>
      </c>
      <c r="S1417" s="159">
        <v>0.09</v>
      </c>
      <c r="T1417" s="160">
        <f>S1417*H1417</f>
        <v>56.879999999999995</v>
      </c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R1417" s="161" t="s">
        <v>164</v>
      </c>
      <c r="AT1417" s="161" t="s">
        <v>160</v>
      </c>
      <c r="AU1417" s="161" t="s">
        <v>86</v>
      </c>
      <c r="AY1417" s="18" t="s">
        <v>157</v>
      </c>
      <c r="BE1417" s="162">
        <f>IF(N1417="základní",J1417,0)</f>
        <v>0</v>
      </c>
      <c r="BF1417" s="162">
        <f>IF(N1417="snížená",J1417,0)</f>
        <v>0</v>
      </c>
      <c r="BG1417" s="162">
        <f>IF(N1417="zákl. přenesená",J1417,0)</f>
        <v>0</v>
      </c>
      <c r="BH1417" s="162">
        <f>IF(N1417="sníž. přenesená",J1417,0)</f>
        <v>0</v>
      </c>
      <c r="BI1417" s="162">
        <f>IF(N1417="nulová",J1417,0)</f>
        <v>0</v>
      </c>
      <c r="BJ1417" s="18" t="s">
        <v>33</v>
      </c>
      <c r="BK1417" s="162">
        <f>ROUND(I1417*H1417,2)</f>
        <v>0</v>
      </c>
      <c r="BL1417" s="18" t="s">
        <v>164</v>
      </c>
      <c r="BM1417" s="161" t="s">
        <v>1804</v>
      </c>
    </row>
    <row r="1418" spans="1:47" s="2" customFormat="1" ht="12">
      <c r="A1418" s="33"/>
      <c r="B1418" s="34"/>
      <c r="C1418" s="33"/>
      <c r="D1418" s="199" t="s">
        <v>638</v>
      </c>
      <c r="E1418" s="33"/>
      <c r="F1418" s="200" t="s">
        <v>1805</v>
      </c>
      <c r="G1418" s="33"/>
      <c r="H1418" s="33"/>
      <c r="I1418" s="201"/>
      <c r="J1418" s="33"/>
      <c r="K1418" s="33"/>
      <c r="L1418" s="34"/>
      <c r="M1418" s="202"/>
      <c r="N1418" s="203"/>
      <c r="O1418" s="59"/>
      <c r="P1418" s="59"/>
      <c r="Q1418" s="59"/>
      <c r="R1418" s="59"/>
      <c r="S1418" s="59"/>
      <c r="T1418" s="60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T1418" s="18" t="s">
        <v>638</v>
      </c>
      <c r="AU1418" s="18" t="s">
        <v>86</v>
      </c>
    </row>
    <row r="1419" spans="2:51" s="13" customFormat="1" ht="12">
      <c r="B1419" s="178"/>
      <c r="D1419" s="179" t="s">
        <v>245</v>
      </c>
      <c r="E1419" s="180" t="s">
        <v>1</v>
      </c>
      <c r="F1419" s="181" t="s">
        <v>1474</v>
      </c>
      <c r="H1419" s="180" t="s">
        <v>1</v>
      </c>
      <c r="I1419" s="182"/>
      <c r="L1419" s="178"/>
      <c r="M1419" s="183"/>
      <c r="N1419" s="184"/>
      <c r="O1419" s="184"/>
      <c r="P1419" s="184"/>
      <c r="Q1419" s="184"/>
      <c r="R1419" s="184"/>
      <c r="S1419" s="184"/>
      <c r="T1419" s="185"/>
      <c r="AT1419" s="180" t="s">
        <v>245</v>
      </c>
      <c r="AU1419" s="180" t="s">
        <v>86</v>
      </c>
      <c r="AV1419" s="13" t="s">
        <v>33</v>
      </c>
      <c r="AW1419" s="13" t="s">
        <v>31</v>
      </c>
      <c r="AX1419" s="13" t="s">
        <v>78</v>
      </c>
      <c r="AY1419" s="180" t="s">
        <v>157</v>
      </c>
    </row>
    <row r="1420" spans="2:51" s="14" customFormat="1" ht="12">
      <c r="B1420" s="186"/>
      <c r="D1420" s="179" t="s">
        <v>245</v>
      </c>
      <c r="E1420" s="187" t="s">
        <v>1</v>
      </c>
      <c r="F1420" s="188" t="s">
        <v>1475</v>
      </c>
      <c r="H1420" s="189">
        <v>632</v>
      </c>
      <c r="I1420" s="190"/>
      <c r="L1420" s="186"/>
      <c r="M1420" s="191"/>
      <c r="N1420" s="192"/>
      <c r="O1420" s="192"/>
      <c r="P1420" s="192"/>
      <c r="Q1420" s="192"/>
      <c r="R1420" s="192"/>
      <c r="S1420" s="192"/>
      <c r="T1420" s="193"/>
      <c r="AT1420" s="187" t="s">
        <v>245</v>
      </c>
      <c r="AU1420" s="187" t="s">
        <v>86</v>
      </c>
      <c r="AV1420" s="14" t="s">
        <v>86</v>
      </c>
      <c r="AW1420" s="14" t="s">
        <v>31</v>
      </c>
      <c r="AX1420" s="14" t="s">
        <v>78</v>
      </c>
      <c r="AY1420" s="187" t="s">
        <v>157</v>
      </c>
    </row>
    <row r="1421" spans="2:51" s="15" customFormat="1" ht="12">
      <c r="B1421" s="204"/>
      <c r="D1421" s="179" t="s">
        <v>245</v>
      </c>
      <c r="E1421" s="205" t="s">
        <v>557</v>
      </c>
      <c r="F1421" s="206" t="s">
        <v>645</v>
      </c>
      <c r="H1421" s="207">
        <v>632</v>
      </c>
      <c r="I1421" s="208"/>
      <c r="L1421" s="204"/>
      <c r="M1421" s="209"/>
      <c r="N1421" s="210"/>
      <c r="O1421" s="210"/>
      <c r="P1421" s="210"/>
      <c r="Q1421" s="210"/>
      <c r="R1421" s="210"/>
      <c r="S1421" s="210"/>
      <c r="T1421" s="211"/>
      <c r="AT1421" s="205" t="s">
        <v>245</v>
      </c>
      <c r="AU1421" s="205" t="s">
        <v>86</v>
      </c>
      <c r="AV1421" s="15" t="s">
        <v>164</v>
      </c>
      <c r="AW1421" s="15" t="s">
        <v>31</v>
      </c>
      <c r="AX1421" s="15" t="s">
        <v>33</v>
      </c>
      <c r="AY1421" s="205" t="s">
        <v>157</v>
      </c>
    </row>
    <row r="1422" spans="1:65" s="2" customFormat="1" ht="16.5" customHeight="1">
      <c r="A1422" s="33"/>
      <c r="B1422" s="149"/>
      <c r="C1422" s="150" t="s">
        <v>1806</v>
      </c>
      <c r="D1422" s="150" t="s">
        <v>160</v>
      </c>
      <c r="E1422" s="151" t="s">
        <v>1807</v>
      </c>
      <c r="F1422" s="152" t="s">
        <v>1808</v>
      </c>
      <c r="G1422" s="153" t="s">
        <v>284</v>
      </c>
      <c r="H1422" s="154">
        <v>632</v>
      </c>
      <c r="I1422" s="155"/>
      <c r="J1422" s="156">
        <f>ROUND(I1422*H1422,2)</f>
        <v>0</v>
      </c>
      <c r="K1422" s="152" t="s">
        <v>1</v>
      </c>
      <c r="L1422" s="34"/>
      <c r="M1422" s="157" t="s">
        <v>1</v>
      </c>
      <c r="N1422" s="158" t="s">
        <v>43</v>
      </c>
      <c r="O1422" s="59"/>
      <c r="P1422" s="159">
        <f>O1422*H1422</f>
        <v>0</v>
      </c>
      <c r="Q1422" s="159">
        <v>0</v>
      </c>
      <c r="R1422" s="159">
        <f>Q1422*H1422</f>
        <v>0</v>
      </c>
      <c r="S1422" s="159">
        <v>0.0066</v>
      </c>
      <c r="T1422" s="160">
        <f>S1422*H1422</f>
        <v>4.1712</v>
      </c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R1422" s="161" t="s">
        <v>164</v>
      </c>
      <c r="AT1422" s="161" t="s">
        <v>160</v>
      </c>
      <c r="AU1422" s="161" t="s">
        <v>86</v>
      </c>
      <c r="AY1422" s="18" t="s">
        <v>157</v>
      </c>
      <c r="BE1422" s="162">
        <f>IF(N1422="základní",J1422,0)</f>
        <v>0</v>
      </c>
      <c r="BF1422" s="162">
        <f>IF(N1422="snížená",J1422,0)</f>
        <v>0</v>
      </c>
      <c r="BG1422" s="162">
        <f>IF(N1422="zákl. přenesená",J1422,0)</f>
        <v>0</v>
      </c>
      <c r="BH1422" s="162">
        <f>IF(N1422="sníž. přenesená",J1422,0)</f>
        <v>0</v>
      </c>
      <c r="BI1422" s="162">
        <f>IF(N1422="nulová",J1422,0)</f>
        <v>0</v>
      </c>
      <c r="BJ1422" s="18" t="s">
        <v>33</v>
      </c>
      <c r="BK1422" s="162">
        <f>ROUND(I1422*H1422,2)</f>
        <v>0</v>
      </c>
      <c r="BL1422" s="18" t="s">
        <v>164</v>
      </c>
      <c r="BM1422" s="161" t="s">
        <v>1809</v>
      </c>
    </row>
    <row r="1423" spans="2:51" s="14" customFormat="1" ht="12">
      <c r="B1423" s="186"/>
      <c r="D1423" s="179" t="s">
        <v>245</v>
      </c>
      <c r="E1423" s="187" t="s">
        <v>1</v>
      </c>
      <c r="F1423" s="188" t="s">
        <v>1810</v>
      </c>
      <c r="H1423" s="189">
        <v>632</v>
      </c>
      <c r="I1423" s="190"/>
      <c r="L1423" s="186"/>
      <c r="M1423" s="191"/>
      <c r="N1423" s="192"/>
      <c r="O1423" s="192"/>
      <c r="P1423" s="192"/>
      <c r="Q1423" s="192"/>
      <c r="R1423" s="192"/>
      <c r="S1423" s="192"/>
      <c r="T1423" s="193"/>
      <c r="AT1423" s="187" t="s">
        <v>245</v>
      </c>
      <c r="AU1423" s="187" t="s">
        <v>86</v>
      </c>
      <c r="AV1423" s="14" t="s">
        <v>86</v>
      </c>
      <c r="AW1423" s="14" t="s">
        <v>31</v>
      </c>
      <c r="AX1423" s="14" t="s">
        <v>33</v>
      </c>
      <c r="AY1423" s="187" t="s">
        <v>157</v>
      </c>
    </row>
    <row r="1424" spans="1:47" s="2" customFormat="1" ht="12">
      <c r="A1424" s="33"/>
      <c r="B1424" s="34"/>
      <c r="C1424" s="33"/>
      <c r="D1424" s="179" t="s">
        <v>782</v>
      </c>
      <c r="E1424" s="33"/>
      <c r="F1424" s="220" t="s">
        <v>1473</v>
      </c>
      <c r="G1424" s="33"/>
      <c r="H1424" s="33"/>
      <c r="I1424" s="33"/>
      <c r="J1424" s="33"/>
      <c r="K1424" s="33"/>
      <c r="L1424" s="34"/>
      <c r="M1424" s="202"/>
      <c r="N1424" s="203"/>
      <c r="O1424" s="59"/>
      <c r="P1424" s="59"/>
      <c r="Q1424" s="59"/>
      <c r="R1424" s="59"/>
      <c r="S1424" s="59"/>
      <c r="T1424" s="60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U1424" s="18" t="s">
        <v>86</v>
      </c>
    </row>
    <row r="1425" spans="1:47" s="2" customFormat="1" ht="12">
      <c r="A1425" s="33"/>
      <c r="B1425" s="34"/>
      <c r="C1425" s="33"/>
      <c r="D1425" s="179" t="s">
        <v>782</v>
      </c>
      <c r="E1425" s="33"/>
      <c r="F1425" s="221" t="s">
        <v>1474</v>
      </c>
      <c r="G1425" s="33"/>
      <c r="H1425" s="222">
        <v>0</v>
      </c>
      <c r="I1425" s="33"/>
      <c r="J1425" s="33"/>
      <c r="K1425" s="33"/>
      <c r="L1425" s="34"/>
      <c r="M1425" s="202"/>
      <c r="N1425" s="203"/>
      <c r="O1425" s="59"/>
      <c r="P1425" s="59"/>
      <c r="Q1425" s="59"/>
      <c r="R1425" s="59"/>
      <c r="S1425" s="59"/>
      <c r="T1425" s="60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U1425" s="18" t="s">
        <v>86</v>
      </c>
    </row>
    <row r="1426" spans="1:47" s="2" customFormat="1" ht="12">
      <c r="A1426" s="33"/>
      <c r="B1426" s="34"/>
      <c r="C1426" s="33"/>
      <c r="D1426" s="179" t="s">
        <v>782</v>
      </c>
      <c r="E1426" s="33"/>
      <c r="F1426" s="221" t="s">
        <v>1475</v>
      </c>
      <c r="G1426" s="33"/>
      <c r="H1426" s="222">
        <v>632</v>
      </c>
      <c r="I1426" s="33"/>
      <c r="J1426" s="33"/>
      <c r="K1426" s="33"/>
      <c r="L1426" s="34"/>
      <c r="M1426" s="202"/>
      <c r="N1426" s="203"/>
      <c r="O1426" s="59"/>
      <c r="P1426" s="59"/>
      <c r="Q1426" s="59"/>
      <c r="R1426" s="59"/>
      <c r="S1426" s="59"/>
      <c r="T1426" s="60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U1426" s="18" t="s">
        <v>86</v>
      </c>
    </row>
    <row r="1427" spans="1:47" s="2" customFormat="1" ht="12">
      <c r="A1427" s="33"/>
      <c r="B1427" s="34"/>
      <c r="C1427" s="33"/>
      <c r="D1427" s="179" t="s">
        <v>782</v>
      </c>
      <c r="E1427" s="33"/>
      <c r="F1427" s="221" t="s">
        <v>645</v>
      </c>
      <c r="G1427" s="33"/>
      <c r="H1427" s="222">
        <v>632</v>
      </c>
      <c r="I1427" s="33"/>
      <c r="J1427" s="33"/>
      <c r="K1427" s="33"/>
      <c r="L1427" s="34"/>
      <c r="M1427" s="202"/>
      <c r="N1427" s="203"/>
      <c r="O1427" s="59"/>
      <c r="P1427" s="59"/>
      <c r="Q1427" s="59"/>
      <c r="R1427" s="59"/>
      <c r="S1427" s="59"/>
      <c r="T1427" s="60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U1427" s="18" t="s">
        <v>86</v>
      </c>
    </row>
    <row r="1428" spans="1:65" s="2" customFormat="1" ht="16.5" customHeight="1">
      <c r="A1428" s="33"/>
      <c r="B1428" s="149"/>
      <c r="C1428" s="150" t="s">
        <v>1811</v>
      </c>
      <c r="D1428" s="150" t="s">
        <v>160</v>
      </c>
      <c r="E1428" s="151" t="s">
        <v>1812</v>
      </c>
      <c r="F1428" s="152" t="s">
        <v>1813</v>
      </c>
      <c r="G1428" s="153" t="s">
        <v>284</v>
      </c>
      <c r="H1428" s="154">
        <v>119.78</v>
      </c>
      <c r="I1428" s="155"/>
      <c r="J1428" s="156">
        <f>ROUND(I1428*H1428,2)</f>
        <v>0</v>
      </c>
      <c r="K1428" s="152" t="s">
        <v>636</v>
      </c>
      <c r="L1428" s="34"/>
      <c r="M1428" s="157" t="s">
        <v>1</v>
      </c>
      <c r="N1428" s="158" t="s">
        <v>43</v>
      </c>
      <c r="O1428" s="59"/>
      <c r="P1428" s="159">
        <f>O1428*H1428</f>
        <v>0</v>
      </c>
      <c r="Q1428" s="159">
        <v>0</v>
      </c>
      <c r="R1428" s="159">
        <f>Q1428*H1428</f>
        <v>0</v>
      </c>
      <c r="S1428" s="159">
        <v>0.05</v>
      </c>
      <c r="T1428" s="160">
        <f>S1428*H1428</f>
        <v>5.989000000000001</v>
      </c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R1428" s="161" t="s">
        <v>164</v>
      </c>
      <c r="AT1428" s="161" t="s">
        <v>160</v>
      </c>
      <c r="AU1428" s="161" t="s">
        <v>86</v>
      </c>
      <c r="AY1428" s="18" t="s">
        <v>157</v>
      </c>
      <c r="BE1428" s="162">
        <f>IF(N1428="základní",J1428,0)</f>
        <v>0</v>
      </c>
      <c r="BF1428" s="162">
        <f>IF(N1428="snížená",J1428,0)</f>
        <v>0</v>
      </c>
      <c r="BG1428" s="162">
        <f>IF(N1428="zákl. přenesená",J1428,0)</f>
        <v>0</v>
      </c>
      <c r="BH1428" s="162">
        <f>IF(N1428="sníž. přenesená",J1428,0)</f>
        <v>0</v>
      </c>
      <c r="BI1428" s="162">
        <f>IF(N1428="nulová",J1428,0)</f>
        <v>0</v>
      </c>
      <c r="BJ1428" s="18" t="s">
        <v>33</v>
      </c>
      <c r="BK1428" s="162">
        <f>ROUND(I1428*H1428,2)</f>
        <v>0</v>
      </c>
      <c r="BL1428" s="18" t="s">
        <v>164</v>
      </c>
      <c r="BM1428" s="161" t="s">
        <v>1814</v>
      </c>
    </row>
    <row r="1429" spans="1:47" s="2" customFormat="1" ht="12">
      <c r="A1429" s="33"/>
      <c r="B1429" s="34"/>
      <c r="C1429" s="33"/>
      <c r="D1429" s="199" t="s">
        <v>638</v>
      </c>
      <c r="E1429" s="33"/>
      <c r="F1429" s="200" t="s">
        <v>1815</v>
      </c>
      <c r="G1429" s="33"/>
      <c r="H1429" s="33"/>
      <c r="I1429" s="201"/>
      <c r="J1429" s="33"/>
      <c r="K1429" s="33"/>
      <c r="L1429" s="34"/>
      <c r="M1429" s="202"/>
      <c r="N1429" s="203"/>
      <c r="O1429" s="59"/>
      <c r="P1429" s="59"/>
      <c r="Q1429" s="59"/>
      <c r="R1429" s="59"/>
      <c r="S1429" s="59"/>
      <c r="T1429" s="60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T1429" s="18" t="s">
        <v>638</v>
      </c>
      <c r="AU1429" s="18" t="s">
        <v>86</v>
      </c>
    </row>
    <row r="1430" spans="2:51" s="13" customFormat="1" ht="12">
      <c r="B1430" s="178"/>
      <c r="D1430" s="179" t="s">
        <v>245</v>
      </c>
      <c r="E1430" s="180" t="s">
        <v>1</v>
      </c>
      <c r="F1430" s="181" t="s">
        <v>1471</v>
      </c>
      <c r="H1430" s="180" t="s">
        <v>1</v>
      </c>
      <c r="I1430" s="182"/>
      <c r="L1430" s="178"/>
      <c r="M1430" s="183"/>
      <c r="N1430" s="184"/>
      <c r="O1430" s="184"/>
      <c r="P1430" s="184"/>
      <c r="Q1430" s="184"/>
      <c r="R1430" s="184"/>
      <c r="S1430" s="184"/>
      <c r="T1430" s="185"/>
      <c r="AT1430" s="180" t="s">
        <v>245</v>
      </c>
      <c r="AU1430" s="180" t="s">
        <v>86</v>
      </c>
      <c r="AV1430" s="13" t="s">
        <v>33</v>
      </c>
      <c r="AW1430" s="13" t="s">
        <v>31</v>
      </c>
      <c r="AX1430" s="13" t="s">
        <v>78</v>
      </c>
      <c r="AY1430" s="180" t="s">
        <v>157</v>
      </c>
    </row>
    <row r="1431" spans="2:51" s="13" customFormat="1" ht="12">
      <c r="B1431" s="178"/>
      <c r="D1431" s="179" t="s">
        <v>245</v>
      </c>
      <c r="E1431" s="180" t="s">
        <v>1</v>
      </c>
      <c r="F1431" s="181" t="s">
        <v>1501</v>
      </c>
      <c r="H1431" s="180" t="s">
        <v>1</v>
      </c>
      <c r="I1431" s="182"/>
      <c r="L1431" s="178"/>
      <c r="M1431" s="183"/>
      <c r="N1431" s="184"/>
      <c r="O1431" s="184"/>
      <c r="P1431" s="184"/>
      <c r="Q1431" s="184"/>
      <c r="R1431" s="184"/>
      <c r="S1431" s="184"/>
      <c r="T1431" s="185"/>
      <c r="AT1431" s="180" t="s">
        <v>245</v>
      </c>
      <c r="AU1431" s="180" t="s">
        <v>86</v>
      </c>
      <c r="AV1431" s="13" t="s">
        <v>33</v>
      </c>
      <c r="AW1431" s="13" t="s">
        <v>31</v>
      </c>
      <c r="AX1431" s="13" t="s">
        <v>78</v>
      </c>
      <c r="AY1431" s="180" t="s">
        <v>157</v>
      </c>
    </row>
    <row r="1432" spans="2:51" s="14" customFormat="1" ht="12">
      <c r="B1432" s="186"/>
      <c r="D1432" s="179" t="s">
        <v>245</v>
      </c>
      <c r="E1432" s="187" t="s">
        <v>1</v>
      </c>
      <c r="F1432" s="188" t="s">
        <v>554</v>
      </c>
      <c r="H1432" s="189">
        <v>119.78</v>
      </c>
      <c r="I1432" s="190"/>
      <c r="L1432" s="186"/>
      <c r="M1432" s="191"/>
      <c r="N1432" s="192"/>
      <c r="O1432" s="192"/>
      <c r="P1432" s="192"/>
      <c r="Q1432" s="192"/>
      <c r="R1432" s="192"/>
      <c r="S1432" s="192"/>
      <c r="T1432" s="193"/>
      <c r="AT1432" s="187" t="s">
        <v>245</v>
      </c>
      <c r="AU1432" s="187" t="s">
        <v>86</v>
      </c>
      <c r="AV1432" s="14" t="s">
        <v>86</v>
      </c>
      <c r="AW1432" s="14" t="s">
        <v>31</v>
      </c>
      <c r="AX1432" s="14" t="s">
        <v>33</v>
      </c>
      <c r="AY1432" s="187" t="s">
        <v>157</v>
      </c>
    </row>
    <row r="1433" spans="1:47" s="2" customFormat="1" ht="12">
      <c r="A1433" s="33"/>
      <c r="B1433" s="34"/>
      <c r="C1433" s="33"/>
      <c r="D1433" s="179" t="s">
        <v>782</v>
      </c>
      <c r="E1433" s="33"/>
      <c r="F1433" s="220" t="s">
        <v>1502</v>
      </c>
      <c r="G1433" s="33"/>
      <c r="H1433" s="33"/>
      <c r="I1433" s="33"/>
      <c r="J1433" s="33"/>
      <c r="K1433" s="33"/>
      <c r="L1433" s="34"/>
      <c r="M1433" s="202"/>
      <c r="N1433" s="203"/>
      <c r="O1433" s="59"/>
      <c r="P1433" s="59"/>
      <c r="Q1433" s="59"/>
      <c r="R1433" s="59"/>
      <c r="S1433" s="59"/>
      <c r="T1433" s="60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U1433" s="18" t="s">
        <v>86</v>
      </c>
    </row>
    <row r="1434" spans="1:47" s="2" customFormat="1" ht="12">
      <c r="A1434" s="33"/>
      <c r="B1434" s="34"/>
      <c r="C1434" s="33"/>
      <c r="D1434" s="179" t="s">
        <v>782</v>
      </c>
      <c r="E1434" s="33"/>
      <c r="F1434" s="221" t="s">
        <v>1501</v>
      </c>
      <c r="G1434" s="33"/>
      <c r="H1434" s="222">
        <v>0</v>
      </c>
      <c r="I1434" s="33"/>
      <c r="J1434" s="33"/>
      <c r="K1434" s="33"/>
      <c r="L1434" s="34"/>
      <c r="M1434" s="202"/>
      <c r="N1434" s="203"/>
      <c r="O1434" s="59"/>
      <c r="P1434" s="59"/>
      <c r="Q1434" s="59"/>
      <c r="R1434" s="59"/>
      <c r="S1434" s="59"/>
      <c r="T1434" s="60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U1434" s="18" t="s">
        <v>86</v>
      </c>
    </row>
    <row r="1435" spans="1:47" s="2" customFormat="1" ht="12">
      <c r="A1435" s="33"/>
      <c r="B1435" s="34"/>
      <c r="C1435" s="33"/>
      <c r="D1435" s="179" t="s">
        <v>782</v>
      </c>
      <c r="E1435" s="33"/>
      <c r="F1435" s="221" t="s">
        <v>1503</v>
      </c>
      <c r="G1435" s="33"/>
      <c r="H1435" s="222">
        <v>119.78</v>
      </c>
      <c r="I1435" s="33"/>
      <c r="J1435" s="33"/>
      <c r="K1435" s="33"/>
      <c r="L1435" s="34"/>
      <c r="M1435" s="202"/>
      <c r="N1435" s="203"/>
      <c r="O1435" s="59"/>
      <c r="P1435" s="59"/>
      <c r="Q1435" s="59"/>
      <c r="R1435" s="59"/>
      <c r="S1435" s="59"/>
      <c r="T1435" s="60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U1435" s="18" t="s">
        <v>86</v>
      </c>
    </row>
    <row r="1436" spans="1:47" s="2" customFormat="1" ht="12">
      <c r="A1436" s="33"/>
      <c r="B1436" s="34"/>
      <c r="C1436" s="33"/>
      <c r="D1436" s="179" t="s">
        <v>782</v>
      </c>
      <c r="E1436" s="33"/>
      <c r="F1436" s="221" t="s">
        <v>645</v>
      </c>
      <c r="G1436" s="33"/>
      <c r="H1436" s="222">
        <v>119.78</v>
      </c>
      <c r="I1436" s="33"/>
      <c r="J1436" s="33"/>
      <c r="K1436" s="33"/>
      <c r="L1436" s="34"/>
      <c r="M1436" s="202"/>
      <c r="N1436" s="203"/>
      <c r="O1436" s="59"/>
      <c r="P1436" s="59"/>
      <c r="Q1436" s="59"/>
      <c r="R1436" s="59"/>
      <c r="S1436" s="59"/>
      <c r="T1436" s="60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U1436" s="18" t="s">
        <v>86</v>
      </c>
    </row>
    <row r="1437" spans="2:63" s="12" customFormat="1" ht="22.9" customHeight="1">
      <c r="B1437" s="136"/>
      <c r="D1437" s="137" t="s">
        <v>77</v>
      </c>
      <c r="E1437" s="147" t="s">
        <v>1816</v>
      </c>
      <c r="F1437" s="147" t="s">
        <v>1817</v>
      </c>
      <c r="I1437" s="139"/>
      <c r="J1437" s="148">
        <f>BK1437</f>
        <v>0</v>
      </c>
      <c r="L1437" s="136"/>
      <c r="M1437" s="141"/>
      <c r="N1437" s="142"/>
      <c r="O1437" s="142"/>
      <c r="P1437" s="143">
        <f>SUM(P1438:P1449)</f>
        <v>0</v>
      </c>
      <c r="Q1437" s="142"/>
      <c r="R1437" s="143">
        <f>SUM(R1438:R1449)</f>
        <v>0</v>
      </c>
      <c r="S1437" s="142"/>
      <c r="T1437" s="144">
        <f>SUM(T1438:T1449)</f>
        <v>0</v>
      </c>
      <c r="AR1437" s="137" t="s">
        <v>33</v>
      </c>
      <c r="AT1437" s="145" t="s">
        <v>77</v>
      </c>
      <c r="AU1437" s="145" t="s">
        <v>33</v>
      </c>
      <c r="AY1437" s="137" t="s">
        <v>157</v>
      </c>
      <c r="BK1437" s="146">
        <f>SUM(BK1438:BK1449)</f>
        <v>0</v>
      </c>
    </row>
    <row r="1438" spans="1:65" s="2" customFormat="1" ht="21.75" customHeight="1">
      <c r="A1438" s="33"/>
      <c r="B1438" s="149"/>
      <c r="C1438" s="150" t="s">
        <v>1818</v>
      </c>
      <c r="D1438" s="150" t="s">
        <v>160</v>
      </c>
      <c r="E1438" s="151" t="s">
        <v>1819</v>
      </c>
      <c r="F1438" s="152" t="s">
        <v>1820</v>
      </c>
      <c r="G1438" s="153" t="s">
        <v>213</v>
      </c>
      <c r="H1438" s="154">
        <v>85.218</v>
      </c>
      <c r="I1438" s="155"/>
      <c r="J1438" s="156">
        <f>ROUND(I1438*H1438,2)</f>
        <v>0</v>
      </c>
      <c r="K1438" s="152" t="s">
        <v>636</v>
      </c>
      <c r="L1438" s="34"/>
      <c r="M1438" s="157" t="s">
        <v>1</v>
      </c>
      <c r="N1438" s="158" t="s">
        <v>43</v>
      </c>
      <c r="O1438" s="59"/>
      <c r="P1438" s="159">
        <f>O1438*H1438</f>
        <v>0</v>
      </c>
      <c r="Q1438" s="159">
        <v>0</v>
      </c>
      <c r="R1438" s="159">
        <f>Q1438*H1438</f>
        <v>0</v>
      </c>
      <c r="S1438" s="159">
        <v>0</v>
      </c>
      <c r="T1438" s="160">
        <f>S1438*H1438</f>
        <v>0</v>
      </c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R1438" s="161" t="s">
        <v>164</v>
      </c>
      <c r="AT1438" s="161" t="s">
        <v>160</v>
      </c>
      <c r="AU1438" s="161" t="s">
        <v>86</v>
      </c>
      <c r="AY1438" s="18" t="s">
        <v>157</v>
      </c>
      <c r="BE1438" s="162">
        <f>IF(N1438="základní",J1438,0)</f>
        <v>0</v>
      </c>
      <c r="BF1438" s="162">
        <f>IF(N1438="snížená",J1438,0)</f>
        <v>0</v>
      </c>
      <c r="BG1438" s="162">
        <f>IF(N1438="zákl. přenesená",J1438,0)</f>
        <v>0</v>
      </c>
      <c r="BH1438" s="162">
        <f>IF(N1438="sníž. přenesená",J1438,0)</f>
        <v>0</v>
      </c>
      <c r="BI1438" s="162">
        <f>IF(N1438="nulová",J1438,0)</f>
        <v>0</v>
      </c>
      <c r="BJ1438" s="18" t="s">
        <v>33</v>
      </c>
      <c r="BK1438" s="162">
        <f>ROUND(I1438*H1438,2)</f>
        <v>0</v>
      </c>
      <c r="BL1438" s="18" t="s">
        <v>164</v>
      </c>
      <c r="BM1438" s="161" t="s">
        <v>1821</v>
      </c>
    </row>
    <row r="1439" spans="1:47" s="2" customFormat="1" ht="12">
      <c r="A1439" s="33"/>
      <c r="B1439" s="34"/>
      <c r="C1439" s="33"/>
      <c r="D1439" s="199" t="s">
        <v>638</v>
      </c>
      <c r="E1439" s="33"/>
      <c r="F1439" s="200" t="s">
        <v>1822</v>
      </c>
      <c r="G1439" s="33"/>
      <c r="H1439" s="33"/>
      <c r="I1439" s="201"/>
      <c r="J1439" s="33"/>
      <c r="K1439" s="33"/>
      <c r="L1439" s="34"/>
      <c r="M1439" s="202"/>
      <c r="N1439" s="203"/>
      <c r="O1439" s="59"/>
      <c r="P1439" s="59"/>
      <c r="Q1439" s="59"/>
      <c r="R1439" s="59"/>
      <c r="S1439" s="59"/>
      <c r="T1439" s="60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T1439" s="18" t="s">
        <v>638</v>
      </c>
      <c r="AU1439" s="18" t="s">
        <v>86</v>
      </c>
    </row>
    <row r="1440" spans="1:65" s="2" customFormat="1" ht="21.75" customHeight="1">
      <c r="A1440" s="33"/>
      <c r="B1440" s="149"/>
      <c r="C1440" s="150" t="s">
        <v>1823</v>
      </c>
      <c r="D1440" s="150" t="s">
        <v>160</v>
      </c>
      <c r="E1440" s="151" t="s">
        <v>1824</v>
      </c>
      <c r="F1440" s="152" t="s">
        <v>1825</v>
      </c>
      <c r="G1440" s="153" t="s">
        <v>213</v>
      </c>
      <c r="H1440" s="154">
        <v>426.09</v>
      </c>
      <c r="I1440" s="155"/>
      <c r="J1440" s="156">
        <f>ROUND(I1440*H1440,2)</f>
        <v>0</v>
      </c>
      <c r="K1440" s="152" t="s">
        <v>636</v>
      </c>
      <c r="L1440" s="34"/>
      <c r="M1440" s="157" t="s">
        <v>1</v>
      </c>
      <c r="N1440" s="158" t="s">
        <v>43</v>
      </c>
      <c r="O1440" s="59"/>
      <c r="P1440" s="159">
        <f>O1440*H1440</f>
        <v>0</v>
      </c>
      <c r="Q1440" s="159">
        <v>0</v>
      </c>
      <c r="R1440" s="159">
        <f>Q1440*H1440</f>
        <v>0</v>
      </c>
      <c r="S1440" s="159">
        <v>0</v>
      </c>
      <c r="T1440" s="160">
        <f>S1440*H1440</f>
        <v>0</v>
      </c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R1440" s="161" t="s">
        <v>164</v>
      </c>
      <c r="AT1440" s="161" t="s">
        <v>160</v>
      </c>
      <c r="AU1440" s="161" t="s">
        <v>86</v>
      </c>
      <c r="AY1440" s="18" t="s">
        <v>157</v>
      </c>
      <c r="BE1440" s="162">
        <f>IF(N1440="základní",J1440,0)</f>
        <v>0</v>
      </c>
      <c r="BF1440" s="162">
        <f>IF(N1440="snížená",J1440,0)</f>
        <v>0</v>
      </c>
      <c r="BG1440" s="162">
        <f>IF(N1440="zákl. přenesená",J1440,0)</f>
        <v>0</v>
      </c>
      <c r="BH1440" s="162">
        <f>IF(N1440="sníž. přenesená",J1440,0)</f>
        <v>0</v>
      </c>
      <c r="BI1440" s="162">
        <f>IF(N1440="nulová",J1440,0)</f>
        <v>0</v>
      </c>
      <c r="BJ1440" s="18" t="s">
        <v>33</v>
      </c>
      <c r="BK1440" s="162">
        <f>ROUND(I1440*H1440,2)</f>
        <v>0</v>
      </c>
      <c r="BL1440" s="18" t="s">
        <v>164</v>
      </c>
      <c r="BM1440" s="161" t="s">
        <v>1826</v>
      </c>
    </row>
    <row r="1441" spans="1:47" s="2" customFormat="1" ht="12">
      <c r="A1441" s="33"/>
      <c r="B1441" s="34"/>
      <c r="C1441" s="33"/>
      <c r="D1441" s="199" t="s">
        <v>638</v>
      </c>
      <c r="E1441" s="33"/>
      <c r="F1441" s="200" t="s">
        <v>1827</v>
      </c>
      <c r="G1441" s="33"/>
      <c r="H1441" s="33"/>
      <c r="I1441" s="201"/>
      <c r="J1441" s="33"/>
      <c r="K1441" s="33"/>
      <c r="L1441" s="34"/>
      <c r="M1441" s="202"/>
      <c r="N1441" s="203"/>
      <c r="O1441" s="59"/>
      <c r="P1441" s="59"/>
      <c r="Q1441" s="59"/>
      <c r="R1441" s="59"/>
      <c r="S1441" s="59"/>
      <c r="T1441" s="60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T1441" s="18" t="s">
        <v>638</v>
      </c>
      <c r="AU1441" s="18" t="s">
        <v>86</v>
      </c>
    </row>
    <row r="1442" spans="2:51" s="14" customFormat="1" ht="12">
      <c r="B1442" s="186"/>
      <c r="D1442" s="179" t="s">
        <v>245</v>
      </c>
      <c r="F1442" s="188" t="s">
        <v>1828</v>
      </c>
      <c r="H1442" s="189">
        <v>426.09</v>
      </c>
      <c r="I1442" s="190"/>
      <c r="L1442" s="186"/>
      <c r="M1442" s="191"/>
      <c r="N1442" s="192"/>
      <c r="O1442" s="192"/>
      <c r="P1442" s="192"/>
      <c r="Q1442" s="192"/>
      <c r="R1442" s="192"/>
      <c r="S1442" s="192"/>
      <c r="T1442" s="193"/>
      <c r="AT1442" s="187" t="s">
        <v>245</v>
      </c>
      <c r="AU1442" s="187" t="s">
        <v>86</v>
      </c>
      <c r="AV1442" s="14" t="s">
        <v>86</v>
      </c>
      <c r="AW1442" s="14" t="s">
        <v>3</v>
      </c>
      <c r="AX1442" s="14" t="s">
        <v>33</v>
      </c>
      <c r="AY1442" s="187" t="s">
        <v>157</v>
      </c>
    </row>
    <row r="1443" spans="1:65" s="2" customFormat="1" ht="16.5" customHeight="1">
      <c r="A1443" s="33"/>
      <c r="B1443" s="149"/>
      <c r="C1443" s="150" t="s">
        <v>1829</v>
      </c>
      <c r="D1443" s="150" t="s">
        <v>160</v>
      </c>
      <c r="E1443" s="151" t="s">
        <v>1626</v>
      </c>
      <c r="F1443" s="152" t="s">
        <v>1627</v>
      </c>
      <c r="G1443" s="153" t="s">
        <v>213</v>
      </c>
      <c r="H1443" s="154">
        <v>85.218</v>
      </c>
      <c r="I1443" s="155"/>
      <c r="J1443" s="156">
        <f>ROUND(I1443*H1443,2)</f>
        <v>0</v>
      </c>
      <c r="K1443" s="152" t="s">
        <v>636</v>
      </c>
      <c r="L1443" s="34"/>
      <c r="M1443" s="157" t="s">
        <v>1</v>
      </c>
      <c r="N1443" s="158" t="s">
        <v>43</v>
      </c>
      <c r="O1443" s="59"/>
      <c r="P1443" s="159">
        <f>O1443*H1443</f>
        <v>0</v>
      </c>
      <c r="Q1443" s="159">
        <v>0</v>
      </c>
      <c r="R1443" s="159">
        <f>Q1443*H1443</f>
        <v>0</v>
      </c>
      <c r="S1443" s="159">
        <v>0</v>
      </c>
      <c r="T1443" s="160">
        <f>S1443*H1443</f>
        <v>0</v>
      </c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R1443" s="161" t="s">
        <v>164</v>
      </c>
      <c r="AT1443" s="161" t="s">
        <v>160</v>
      </c>
      <c r="AU1443" s="161" t="s">
        <v>86</v>
      </c>
      <c r="AY1443" s="18" t="s">
        <v>157</v>
      </c>
      <c r="BE1443" s="162">
        <f>IF(N1443="základní",J1443,0)</f>
        <v>0</v>
      </c>
      <c r="BF1443" s="162">
        <f>IF(N1443="snížená",J1443,0)</f>
        <v>0</v>
      </c>
      <c r="BG1443" s="162">
        <f>IF(N1443="zákl. přenesená",J1443,0)</f>
        <v>0</v>
      </c>
      <c r="BH1443" s="162">
        <f>IF(N1443="sníž. přenesená",J1443,0)</f>
        <v>0</v>
      </c>
      <c r="BI1443" s="162">
        <f>IF(N1443="nulová",J1443,0)</f>
        <v>0</v>
      </c>
      <c r="BJ1443" s="18" t="s">
        <v>33</v>
      </c>
      <c r="BK1443" s="162">
        <f>ROUND(I1443*H1443,2)</f>
        <v>0</v>
      </c>
      <c r="BL1443" s="18" t="s">
        <v>164</v>
      </c>
      <c r="BM1443" s="161" t="s">
        <v>1830</v>
      </c>
    </row>
    <row r="1444" spans="1:47" s="2" customFormat="1" ht="12">
      <c r="A1444" s="33"/>
      <c r="B1444" s="34"/>
      <c r="C1444" s="33"/>
      <c r="D1444" s="199" t="s">
        <v>638</v>
      </c>
      <c r="E1444" s="33"/>
      <c r="F1444" s="200" t="s">
        <v>1629</v>
      </c>
      <c r="G1444" s="33"/>
      <c r="H1444" s="33"/>
      <c r="I1444" s="201"/>
      <c r="J1444" s="33"/>
      <c r="K1444" s="33"/>
      <c r="L1444" s="34"/>
      <c r="M1444" s="202"/>
      <c r="N1444" s="203"/>
      <c r="O1444" s="59"/>
      <c r="P1444" s="59"/>
      <c r="Q1444" s="59"/>
      <c r="R1444" s="59"/>
      <c r="S1444" s="59"/>
      <c r="T1444" s="60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T1444" s="18" t="s">
        <v>638</v>
      </c>
      <c r="AU1444" s="18" t="s">
        <v>86</v>
      </c>
    </row>
    <row r="1445" spans="1:65" s="2" customFormat="1" ht="16.5" customHeight="1">
      <c r="A1445" s="33"/>
      <c r="B1445" s="149"/>
      <c r="C1445" s="150" t="s">
        <v>1831</v>
      </c>
      <c r="D1445" s="150" t="s">
        <v>160</v>
      </c>
      <c r="E1445" s="151" t="s">
        <v>1631</v>
      </c>
      <c r="F1445" s="152" t="s">
        <v>1632</v>
      </c>
      <c r="G1445" s="153" t="s">
        <v>213</v>
      </c>
      <c r="H1445" s="154">
        <v>852.18</v>
      </c>
      <c r="I1445" s="155"/>
      <c r="J1445" s="156">
        <f>ROUND(I1445*H1445,2)</f>
        <v>0</v>
      </c>
      <c r="K1445" s="152" t="s">
        <v>636</v>
      </c>
      <c r="L1445" s="34"/>
      <c r="M1445" s="157" t="s">
        <v>1</v>
      </c>
      <c r="N1445" s="158" t="s">
        <v>43</v>
      </c>
      <c r="O1445" s="59"/>
      <c r="P1445" s="159">
        <f>O1445*H1445</f>
        <v>0</v>
      </c>
      <c r="Q1445" s="159">
        <v>0</v>
      </c>
      <c r="R1445" s="159">
        <f>Q1445*H1445</f>
        <v>0</v>
      </c>
      <c r="S1445" s="159">
        <v>0</v>
      </c>
      <c r="T1445" s="160">
        <f>S1445*H1445</f>
        <v>0</v>
      </c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R1445" s="161" t="s">
        <v>164</v>
      </c>
      <c r="AT1445" s="161" t="s">
        <v>160</v>
      </c>
      <c r="AU1445" s="161" t="s">
        <v>86</v>
      </c>
      <c r="AY1445" s="18" t="s">
        <v>157</v>
      </c>
      <c r="BE1445" s="162">
        <f>IF(N1445="základní",J1445,0)</f>
        <v>0</v>
      </c>
      <c r="BF1445" s="162">
        <f>IF(N1445="snížená",J1445,0)</f>
        <v>0</v>
      </c>
      <c r="BG1445" s="162">
        <f>IF(N1445="zákl. přenesená",J1445,0)</f>
        <v>0</v>
      </c>
      <c r="BH1445" s="162">
        <f>IF(N1445="sníž. přenesená",J1445,0)</f>
        <v>0</v>
      </c>
      <c r="BI1445" s="162">
        <f>IF(N1445="nulová",J1445,0)</f>
        <v>0</v>
      </c>
      <c r="BJ1445" s="18" t="s">
        <v>33</v>
      </c>
      <c r="BK1445" s="162">
        <f>ROUND(I1445*H1445,2)</f>
        <v>0</v>
      </c>
      <c r="BL1445" s="18" t="s">
        <v>164</v>
      </c>
      <c r="BM1445" s="161" t="s">
        <v>1832</v>
      </c>
    </row>
    <row r="1446" spans="1:47" s="2" customFormat="1" ht="12">
      <c r="A1446" s="33"/>
      <c r="B1446" s="34"/>
      <c r="C1446" s="33"/>
      <c r="D1446" s="199" t="s">
        <v>638</v>
      </c>
      <c r="E1446" s="33"/>
      <c r="F1446" s="200" t="s">
        <v>1634</v>
      </c>
      <c r="G1446" s="33"/>
      <c r="H1446" s="33"/>
      <c r="I1446" s="201"/>
      <c r="J1446" s="33"/>
      <c r="K1446" s="33"/>
      <c r="L1446" s="34"/>
      <c r="M1446" s="202"/>
      <c r="N1446" s="203"/>
      <c r="O1446" s="59"/>
      <c r="P1446" s="59"/>
      <c r="Q1446" s="59"/>
      <c r="R1446" s="59"/>
      <c r="S1446" s="59"/>
      <c r="T1446" s="60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T1446" s="18" t="s">
        <v>638</v>
      </c>
      <c r="AU1446" s="18" t="s">
        <v>86</v>
      </c>
    </row>
    <row r="1447" spans="2:51" s="14" customFormat="1" ht="12">
      <c r="B1447" s="186"/>
      <c r="D1447" s="179" t="s">
        <v>245</v>
      </c>
      <c r="F1447" s="188" t="s">
        <v>1833</v>
      </c>
      <c r="H1447" s="189">
        <v>852.18</v>
      </c>
      <c r="I1447" s="190"/>
      <c r="L1447" s="186"/>
      <c r="M1447" s="191"/>
      <c r="N1447" s="192"/>
      <c r="O1447" s="192"/>
      <c r="P1447" s="192"/>
      <c r="Q1447" s="192"/>
      <c r="R1447" s="192"/>
      <c r="S1447" s="192"/>
      <c r="T1447" s="193"/>
      <c r="AT1447" s="187" t="s">
        <v>245</v>
      </c>
      <c r="AU1447" s="187" t="s">
        <v>86</v>
      </c>
      <c r="AV1447" s="14" t="s">
        <v>86</v>
      </c>
      <c r="AW1447" s="14" t="s">
        <v>3</v>
      </c>
      <c r="AX1447" s="14" t="s">
        <v>33</v>
      </c>
      <c r="AY1447" s="187" t="s">
        <v>157</v>
      </c>
    </row>
    <row r="1448" spans="1:65" s="2" customFormat="1" ht="16.5" customHeight="1">
      <c r="A1448" s="33"/>
      <c r="B1448" s="149"/>
      <c r="C1448" s="150" t="s">
        <v>1834</v>
      </c>
      <c r="D1448" s="150" t="s">
        <v>160</v>
      </c>
      <c r="E1448" s="151" t="s">
        <v>764</v>
      </c>
      <c r="F1448" s="152" t="s">
        <v>765</v>
      </c>
      <c r="G1448" s="153" t="s">
        <v>213</v>
      </c>
      <c r="H1448" s="154">
        <v>85.18</v>
      </c>
      <c r="I1448" s="155"/>
      <c r="J1448" s="156">
        <f>ROUND(I1448*H1448,2)</f>
        <v>0</v>
      </c>
      <c r="K1448" s="152" t="s">
        <v>1</v>
      </c>
      <c r="L1448" s="34"/>
      <c r="M1448" s="157" t="s">
        <v>1</v>
      </c>
      <c r="N1448" s="158" t="s">
        <v>43</v>
      </c>
      <c r="O1448" s="59"/>
      <c r="P1448" s="159">
        <f>O1448*H1448</f>
        <v>0</v>
      </c>
      <c r="Q1448" s="159">
        <v>0</v>
      </c>
      <c r="R1448" s="159">
        <f>Q1448*H1448</f>
        <v>0</v>
      </c>
      <c r="S1448" s="159">
        <v>0</v>
      </c>
      <c r="T1448" s="160">
        <f>S1448*H1448</f>
        <v>0</v>
      </c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R1448" s="161" t="s">
        <v>164</v>
      </c>
      <c r="AT1448" s="161" t="s">
        <v>160</v>
      </c>
      <c r="AU1448" s="161" t="s">
        <v>86</v>
      </c>
      <c r="AY1448" s="18" t="s">
        <v>157</v>
      </c>
      <c r="BE1448" s="162">
        <f>IF(N1448="základní",J1448,0)</f>
        <v>0</v>
      </c>
      <c r="BF1448" s="162">
        <f>IF(N1448="snížená",J1448,0)</f>
        <v>0</v>
      </c>
      <c r="BG1448" s="162">
        <f>IF(N1448="zákl. přenesená",J1448,0)</f>
        <v>0</v>
      </c>
      <c r="BH1448" s="162">
        <f>IF(N1448="sníž. přenesená",J1448,0)</f>
        <v>0</v>
      </c>
      <c r="BI1448" s="162">
        <f>IF(N1448="nulová",J1448,0)</f>
        <v>0</v>
      </c>
      <c r="BJ1448" s="18" t="s">
        <v>33</v>
      </c>
      <c r="BK1448" s="162">
        <f>ROUND(I1448*H1448,2)</f>
        <v>0</v>
      </c>
      <c r="BL1448" s="18" t="s">
        <v>164</v>
      </c>
      <c r="BM1448" s="161" t="s">
        <v>1835</v>
      </c>
    </row>
    <row r="1449" spans="2:51" s="14" customFormat="1" ht="12">
      <c r="B1449" s="186"/>
      <c r="D1449" s="179" t="s">
        <v>245</v>
      </c>
      <c r="E1449" s="187" t="s">
        <v>1</v>
      </c>
      <c r="F1449" s="188" t="s">
        <v>1836</v>
      </c>
      <c r="H1449" s="189">
        <v>85.18</v>
      </c>
      <c r="I1449" s="190"/>
      <c r="L1449" s="186"/>
      <c r="M1449" s="191"/>
      <c r="N1449" s="192"/>
      <c r="O1449" s="192"/>
      <c r="P1449" s="192"/>
      <c r="Q1449" s="192"/>
      <c r="R1449" s="192"/>
      <c r="S1449" s="192"/>
      <c r="T1449" s="193"/>
      <c r="AT1449" s="187" t="s">
        <v>245</v>
      </c>
      <c r="AU1449" s="187" t="s">
        <v>86</v>
      </c>
      <c r="AV1449" s="14" t="s">
        <v>86</v>
      </c>
      <c r="AW1449" s="14" t="s">
        <v>31</v>
      </c>
      <c r="AX1449" s="14" t="s">
        <v>33</v>
      </c>
      <c r="AY1449" s="187" t="s">
        <v>157</v>
      </c>
    </row>
    <row r="1450" spans="2:63" s="12" customFormat="1" ht="22.9" customHeight="1">
      <c r="B1450" s="136"/>
      <c r="D1450" s="137" t="s">
        <v>77</v>
      </c>
      <c r="E1450" s="147" t="s">
        <v>1837</v>
      </c>
      <c r="F1450" s="147" t="s">
        <v>1838</v>
      </c>
      <c r="I1450" s="139"/>
      <c r="J1450" s="148">
        <f>BK1450</f>
        <v>0</v>
      </c>
      <c r="L1450" s="136"/>
      <c r="M1450" s="141"/>
      <c r="N1450" s="142"/>
      <c r="O1450" s="142"/>
      <c r="P1450" s="143">
        <f>SUM(P1451:P1452)</f>
        <v>0</v>
      </c>
      <c r="Q1450" s="142"/>
      <c r="R1450" s="143">
        <f>SUM(R1451:R1452)</f>
        <v>0</v>
      </c>
      <c r="S1450" s="142"/>
      <c r="T1450" s="144">
        <f>SUM(T1451:T1452)</f>
        <v>0</v>
      </c>
      <c r="AR1450" s="137" t="s">
        <v>33</v>
      </c>
      <c r="AT1450" s="145" t="s">
        <v>77</v>
      </c>
      <c r="AU1450" s="145" t="s">
        <v>33</v>
      </c>
      <c r="AY1450" s="137" t="s">
        <v>157</v>
      </c>
      <c r="BK1450" s="146">
        <f>SUM(BK1451:BK1452)</f>
        <v>0</v>
      </c>
    </row>
    <row r="1451" spans="1:65" s="2" customFormat="1" ht="21.75" customHeight="1">
      <c r="A1451" s="33"/>
      <c r="B1451" s="149"/>
      <c r="C1451" s="150" t="s">
        <v>1839</v>
      </c>
      <c r="D1451" s="150" t="s">
        <v>160</v>
      </c>
      <c r="E1451" s="151" t="s">
        <v>1840</v>
      </c>
      <c r="F1451" s="152" t="s">
        <v>1841</v>
      </c>
      <c r="G1451" s="153" t="s">
        <v>213</v>
      </c>
      <c r="H1451" s="154">
        <v>126.746</v>
      </c>
      <c r="I1451" s="155"/>
      <c r="J1451" s="156">
        <f>ROUND(I1451*H1451,2)</f>
        <v>0</v>
      </c>
      <c r="K1451" s="152" t="s">
        <v>1</v>
      </c>
      <c r="L1451" s="34"/>
      <c r="M1451" s="157" t="s">
        <v>1</v>
      </c>
      <c r="N1451" s="158" t="s">
        <v>43</v>
      </c>
      <c r="O1451" s="59"/>
      <c r="P1451" s="159">
        <f>O1451*H1451</f>
        <v>0</v>
      </c>
      <c r="Q1451" s="159">
        <v>0</v>
      </c>
      <c r="R1451" s="159">
        <f>Q1451*H1451</f>
        <v>0</v>
      </c>
      <c r="S1451" s="159">
        <v>0</v>
      </c>
      <c r="T1451" s="160">
        <f>S1451*H1451</f>
        <v>0</v>
      </c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R1451" s="161" t="s">
        <v>164</v>
      </c>
      <c r="AT1451" s="161" t="s">
        <v>160</v>
      </c>
      <c r="AU1451" s="161" t="s">
        <v>86</v>
      </c>
      <c r="AY1451" s="18" t="s">
        <v>157</v>
      </c>
      <c r="BE1451" s="162">
        <f>IF(N1451="základní",J1451,0)</f>
        <v>0</v>
      </c>
      <c r="BF1451" s="162">
        <f>IF(N1451="snížená",J1451,0)</f>
        <v>0</v>
      </c>
      <c r="BG1451" s="162">
        <f>IF(N1451="zákl. přenesená",J1451,0)</f>
        <v>0</v>
      </c>
      <c r="BH1451" s="162">
        <f>IF(N1451="sníž. přenesená",J1451,0)</f>
        <v>0</v>
      </c>
      <c r="BI1451" s="162">
        <f>IF(N1451="nulová",J1451,0)</f>
        <v>0</v>
      </c>
      <c r="BJ1451" s="18" t="s">
        <v>33</v>
      </c>
      <c r="BK1451" s="162">
        <f>ROUND(I1451*H1451,2)</f>
        <v>0</v>
      </c>
      <c r="BL1451" s="18" t="s">
        <v>164</v>
      </c>
      <c r="BM1451" s="161" t="s">
        <v>1842</v>
      </c>
    </row>
    <row r="1452" spans="2:51" s="14" customFormat="1" ht="12">
      <c r="B1452" s="186"/>
      <c r="D1452" s="179" t="s">
        <v>245</v>
      </c>
      <c r="E1452" s="187" t="s">
        <v>1</v>
      </c>
      <c r="F1452" s="188" t="s">
        <v>1843</v>
      </c>
      <c r="H1452" s="189">
        <v>126.746</v>
      </c>
      <c r="I1452" s="190"/>
      <c r="L1452" s="186"/>
      <c r="M1452" s="191"/>
      <c r="N1452" s="192"/>
      <c r="O1452" s="192"/>
      <c r="P1452" s="192"/>
      <c r="Q1452" s="192"/>
      <c r="R1452" s="192"/>
      <c r="S1452" s="192"/>
      <c r="T1452" s="193"/>
      <c r="AT1452" s="187" t="s">
        <v>245</v>
      </c>
      <c r="AU1452" s="187" t="s">
        <v>86</v>
      </c>
      <c r="AV1452" s="14" t="s">
        <v>86</v>
      </c>
      <c r="AW1452" s="14" t="s">
        <v>31</v>
      </c>
      <c r="AX1452" s="14" t="s">
        <v>33</v>
      </c>
      <c r="AY1452" s="187" t="s">
        <v>157</v>
      </c>
    </row>
    <row r="1453" spans="2:63" s="12" customFormat="1" ht="25.9" customHeight="1">
      <c r="B1453" s="136"/>
      <c r="D1453" s="137" t="s">
        <v>77</v>
      </c>
      <c r="E1453" s="138" t="s">
        <v>171</v>
      </c>
      <c r="F1453" s="138" t="s">
        <v>1844</v>
      </c>
      <c r="I1453" s="139"/>
      <c r="J1453" s="140">
        <f>BK1453</f>
        <v>0</v>
      </c>
      <c r="L1453" s="136"/>
      <c r="M1453" s="141"/>
      <c r="N1453" s="142"/>
      <c r="O1453" s="142"/>
      <c r="P1453" s="143">
        <f>P1454+P1659+P1670+P1676+P1694</f>
        <v>0</v>
      </c>
      <c r="Q1453" s="142"/>
      <c r="R1453" s="143">
        <f>R1454+R1659+R1670+R1676+R1694</f>
        <v>20.24415589</v>
      </c>
      <c r="S1453" s="142"/>
      <c r="T1453" s="144">
        <f>T1454+T1659+T1670+T1676+T1694</f>
        <v>6.171939999999999</v>
      </c>
      <c r="AR1453" s="137" t="s">
        <v>86</v>
      </c>
      <c r="AT1453" s="145" t="s">
        <v>77</v>
      </c>
      <c r="AU1453" s="145" t="s">
        <v>78</v>
      </c>
      <c r="AY1453" s="137" t="s">
        <v>157</v>
      </c>
      <c r="BK1453" s="146">
        <f>BK1454+BK1659+BK1670+BK1676+BK1694</f>
        <v>0</v>
      </c>
    </row>
    <row r="1454" spans="2:63" s="12" customFormat="1" ht="22.9" customHeight="1">
      <c r="B1454" s="136"/>
      <c r="D1454" s="137" t="s">
        <v>77</v>
      </c>
      <c r="E1454" s="147" t="s">
        <v>1845</v>
      </c>
      <c r="F1454" s="147" t="s">
        <v>1846</v>
      </c>
      <c r="I1454" s="139"/>
      <c r="J1454" s="148">
        <f>BK1454</f>
        <v>0</v>
      </c>
      <c r="L1454" s="136"/>
      <c r="M1454" s="141"/>
      <c r="N1454" s="142"/>
      <c r="O1454" s="142"/>
      <c r="P1454" s="143">
        <f>SUM(P1455:P1658)</f>
        <v>0</v>
      </c>
      <c r="Q1454" s="142"/>
      <c r="R1454" s="143">
        <f>SUM(R1455:R1658)</f>
        <v>14.3364793</v>
      </c>
      <c r="S1454" s="142"/>
      <c r="T1454" s="144">
        <f>SUM(T1455:T1658)</f>
        <v>6.171939999999999</v>
      </c>
      <c r="AR1454" s="137" t="s">
        <v>86</v>
      </c>
      <c r="AT1454" s="145" t="s">
        <v>77</v>
      </c>
      <c r="AU1454" s="145" t="s">
        <v>33</v>
      </c>
      <c r="AY1454" s="137" t="s">
        <v>157</v>
      </c>
      <c r="BK1454" s="146">
        <f>SUM(BK1455:BK1658)</f>
        <v>0</v>
      </c>
    </row>
    <row r="1455" spans="1:65" s="2" customFormat="1" ht="16.5" customHeight="1">
      <c r="A1455" s="33"/>
      <c r="B1455" s="149"/>
      <c r="C1455" s="150" t="s">
        <v>1847</v>
      </c>
      <c r="D1455" s="150" t="s">
        <v>160</v>
      </c>
      <c r="E1455" s="151" t="s">
        <v>1848</v>
      </c>
      <c r="F1455" s="152" t="s">
        <v>1849</v>
      </c>
      <c r="G1455" s="153" t="s">
        <v>284</v>
      </c>
      <c r="H1455" s="154">
        <v>632</v>
      </c>
      <c r="I1455" s="155"/>
      <c r="J1455" s="156">
        <f>ROUND(I1455*H1455,2)</f>
        <v>0</v>
      </c>
      <c r="K1455" s="152" t="s">
        <v>1</v>
      </c>
      <c r="L1455" s="34"/>
      <c r="M1455" s="157" t="s">
        <v>1</v>
      </c>
      <c r="N1455" s="158" t="s">
        <v>43</v>
      </c>
      <c r="O1455" s="59"/>
      <c r="P1455" s="159">
        <f>O1455*H1455</f>
        <v>0</v>
      </c>
      <c r="Q1455" s="159">
        <v>0</v>
      </c>
      <c r="R1455" s="159">
        <f>Q1455*H1455</f>
        <v>0</v>
      </c>
      <c r="S1455" s="159">
        <v>0.008</v>
      </c>
      <c r="T1455" s="160">
        <f>S1455*H1455</f>
        <v>5.056</v>
      </c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R1455" s="161" t="s">
        <v>169</v>
      </c>
      <c r="AT1455" s="161" t="s">
        <v>160</v>
      </c>
      <c r="AU1455" s="161" t="s">
        <v>86</v>
      </c>
      <c r="AY1455" s="18" t="s">
        <v>157</v>
      </c>
      <c r="BE1455" s="162">
        <f>IF(N1455="základní",J1455,0)</f>
        <v>0</v>
      </c>
      <c r="BF1455" s="162">
        <f>IF(N1455="snížená",J1455,0)</f>
        <v>0</v>
      </c>
      <c r="BG1455" s="162">
        <f>IF(N1455="zákl. přenesená",J1455,0)</f>
        <v>0</v>
      </c>
      <c r="BH1455" s="162">
        <f>IF(N1455="sníž. přenesená",J1455,0)</f>
        <v>0</v>
      </c>
      <c r="BI1455" s="162">
        <f>IF(N1455="nulová",J1455,0)</f>
        <v>0</v>
      </c>
      <c r="BJ1455" s="18" t="s">
        <v>33</v>
      </c>
      <c r="BK1455" s="162">
        <f>ROUND(I1455*H1455,2)</f>
        <v>0</v>
      </c>
      <c r="BL1455" s="18" t="s">
        <v>169</v>
      </c>
      <c r="BM1455" s="161" t="s">
        <v>1850</v>
      </c>
    </row>
    <row r="1456" spans="2:51" s="14" customFormat="1" ht="12">
      <c r="B1456" s="186"/>
      <c r="D1456" s="179" t="s">
        <v>245</v>
      </c>
      <c r="E1456" s="187" t="s">
        <v>1</v>
      </c>
      <c r="F1456" s="188" t="s">
        <v>1851</v>
      </c>
      <c r="H1456" s="189">
        <v>632</v>
      </c>
      <c r="I1456" s="190"/>
      <c r="L1456" s="186"/>
      <c r="M1456" s="191"/>
      <c r="N1456" s="192"/>
      <c r="O1456" s="192"/>
      <c r="P1456" s="192"/>
      <c r="Q1456" s="192"/>
      <c r="R1456" s="192"/>
      <c r="S1456" s="192"/>
      <c r="T1456" s="193"/>
      <c r="AT1456" s="187" t="s">
        <v>245</v>
      </c>
      <c r="AU1456" s="187" t="s">
        <v>86</v>
      </c>
      <c r="AV1456" s="14" t="s">
        <v>86</v>
      </c>
      <c r="AW1456" s="14" t="s">
        <v>31</v>
      </c>
      <c r="AX1456" s="14" t="s">
        <v>33</v>
      </c>
      <c r="AY1456" s="187" t="s">
        <v>157</v>
      </c>
    </row>
    <row r="1457" spans="1:47" s="2" customFormat="1" ht="12">
      <c r="A1457" s="33"/>
      <c r="B1457" s="34"/>
      <c r="C1457" s="33"/>
      <c r="D1457" s="179" t="s">
        <v>782</v>
      </c>
      <c r="E1457" s="33"/>
      <c r="F1457" s="220" t="s">
        <v>1473</v>
      </c>
      <c r="G1457" s="33"/>
      <c r="H1457" s="33"/>
      <c r="I1457" s="33"/>
      <c r="J1457" s="33"/>
      <c r="K1457" s="33"/>
      <c r="L1457" s="34"/>
      <c r="M1457" s="202"/>
      <c r="N1457" s="203"/>
      <c r="O1457" s="59"/>
      <c r="P1457" s="59"/>
      <c r="Q1457" s="59"/>
      <c r="R1457" s="59"/>
      <c r="S1457" s="59"/>
      <c r="T1457" s="60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U1457" s="18" t="s">
        <v>86</v>
      </c>
    </row>
    <row r="1458" spans="1:47" s="2" customFormat="1" ht="12">
      <c r="A1458" s="33"/>
      <c r="B1458" s="34"/>
      <c r="C1458" s="33"/>
      <c r="D1458" s="179" t="s">
        <v>782</v>
      </c>
      <c r="E1458" s="33"/>
      <c r="F1458" s="221" t="s">
        <v>1474</v>
      </c>
      <c r="G1458" s="33"/>
      <c r="H1458" s="222">
        <v>0</v>
      </c>
      <c r="I1458" s="33"/>
      <c r="J1458" s="33"/>
      <c r="K1458" s="33"/>
      <c r="L1458" s="34"/>
      <c r="M1458" s="202"/>
      <c r="N1458" s="203"/>
      <c r="O1458" s="59"/>
      <c r="P1458" s="59"/>
      <c r="Q1458" s="59"/>
      <c r="R1458" s="59"/>
      <c r="S1458" s="59"/>
      <c r="T1458" s="60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U1458" s="18" t="s">
        <v>86</v>
      </c>
    </row>
    <row r="1459" spans="1:47" s="2" customFormat="1" ht="12">
      <c r="A1459" s="33"/>
      <c r="B1459" s="34"/>
      <c r="C1459" s="33"/>
      <c r="D1459" s="179" t="s">
        <v>782</v>
      </c>
      <c r="E1459" s="33"/>
      <c r="F1459" s="221" t="s">
        <v>1475</v>
      </c>
      <c r="G1459" s="33"/>
      <c r="H1459" s="222">
        <v>632</v>
      </c>
      <c r="I1459" s="33"/>
      <c r="J1459" s="33"/>
      <c r="K1459" s="33"/>
      <c r="L1459" s="34"/>
      <c r="M1459" s="202"/>
      <c r="N1459" s="203"/>
      <c r="O1459" s="59"/>
      <c r="P1459" s="59"/>
      <c r="Q1459" s="59"/>
      <c r="R1459" s="59"/>
      <c r="S1459" s="59"/>
      <c r="T1459" s="60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U1459" s="18" t="s">
        <v>86</v>
      </c>
    </row>
    <row r="1460" spans="1:47" s="2" customFormat="1" ht="12">
      <c r="A1460" s="33"/>
      <c r="B1460" s="34"/>
      <c r="C1460" s="33"/>
      <c r="D1460" s="179" t="s">
        <v>782</v>
      </c>
      <c r="E1460" s="33"/>
      <c r="F1460" s="221" t="s">
        <v>645</v>
      </c>
      <c r="G1460" s="33"/>
      <c r="H1460" s="222">
        <v>632</v>
      </c>
      <c r="I1460" s="33"/>
      <c r="J1460" s="33"/>
      <c r="K1460" s="33"/>
      <c r="L1460" s="34"/>
      <c r="M1460" s="202"/>
      <c r="N1460" s="203"/>
      <c r="O1460" s="59"/>
      <c r="P1460" s="59"/>
      <c r="Q1460" s="59"/>
      <c r="R1460" s="59"/>
      <c r="S1460" s="59"/>
      <c r="T1460" s="60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U1460" s="18" t="s">
        <v>86</v>
      </c>
    </row>
    <row r="1461" spans="1:65" s="2" customFormat="1" ht="16.5" customHeight="1">
      <c r="A1461" s="33"/>
      <c r="B1461" s="149"/>
      <c r="C1461" s="150" t="s">
        <v>1852</v>
      </c>
      <c r="D1461" s="150" t="s">
        <v>160</v>
      </c>
      <c r="E1461" s="151" t="s">
        <v>1853</v>
      </c>
      <c r="F1461" s="152" t="s">
        <v>1854</v>
      </c>
      <c r="G1461" s="153" t="s">
        <v>284</v>
      </c>
      <c r="H1461" s="154">
        <v>119.78</v>
      </c>
      <c r="I1461" s="155"/>
      <c r="J1461" s="156">
        <f>ROUND(I1461*H1461,2)</f>
        <v>0</v>
      </c>
      <c r="K1461" s="152" t="s">
        <v>1</v>
      </c>
      <c r="L1461" s="34"/>
      <c r="M1461" s="157" t="s">
        <v>1</v>
      </c>
      <c r="N1461" s="158" t="s">
        <v>43</v>
      </c>
      <c r="O1461" s="59"/>
      <c r="P1461" s="159">
        <f>O1461*H1461</f>
        <v>0</v>
      </c>
      <c r="Q1461" s="159">
        <v>0</v>
      </c>
      <c r="R1461" s="159">
        <f>Q1461*H1461</f>
        <v>0</v>
      </c>
      <c r="S1461" s="159">
        <v>0.009</v>
      </c>
      <c r="T1461" s="160">
        <f>S1461*H1461</f>
        <v>1.07802</v>
      </c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R1461" s="161" t="s">
        <v>169</v>
      </c>
      <c r="AT1461" s="161" t="s">
        <v>160</v>
      </c>
      <c r="AU1461" s="161" t="s">
        <v>86</v>
      </c>
      <c r="AY1461" s="18" t="s">
        <v>157</v>
      </c>
      <c r="BE1461" s="162">
        <f>IF(N1461="základní",J1461,0)</f>
        <v>0</v>
      </c>
      <c r="BF1461" s="162">
        <f>IF(N1461="snížená",J1461,0)</f>
        <v>0</v>
      </c>
      <c r="BG1461" s="162">
        <f>IF(N1461="zákl. přenesená",J1461,0)</f>
        <v>0</v>
      </c>
      <c r="BH1461" s="162">
        <f>IF(N1461="sníž. přenesená",J1461,0)</f>
        <v>0</v>
      </c>
      <c r="BI1461" s="162">
        <f>IF(N1461="nulová",J1461,0)</f>
        <v>0</v>
      </c>
      <c r="BJ1461" s="18" t="s">
        <v>33</v>
      </c>
      <c r="BK1461" s="162">
        <f>ROUND(I1461*H1461,2)</f>
        <v>0</v>
      </c>
      <c r="BL1461" s="18" t="s">
        <v>169</v>
      </c>
      <c r="BM1461" s="161" t="s">
        <v>1855</v>
      </c>
    </row>
    <row r="1462" spans="2:51" s="13" customFormat="1" ht="12">
      <c r="B1462" s="178"/>
      <c r="D1462" s="179" t="s">
        <v>245</v>
      </c>
      <c r="E1462" s="180" t="s">
        <v>1</v>
      </c>
      <c r="F1462" s="181" t="s">
        <v>1501</v>
      </c>
      <c r="H1462" s="180" t="s">
        <v>1</v>
      </c>
      <c r="I1462" s="182"/>
      <c r="L1462" s="178"/>
      <c r="M1462" s="183"/>
      <c r="N1462" s="184"/>
      <c r="O1462" s="184"/>
      <c r="P1462" s="184"/>
      <c r="Q1462" s="184"/>
      <c r="R1462" s="184"/>
      <c r="S1462" s="184"/>
      <c r="T1462" s="185"/>
      <c r="AT1462" s="180" t="s">
        <v>245</v>
      </c>
      <c r="AU1462" s="180" t="s">
        <v>86</v>
      </c>
      <c r="AV1462" s="13" t="s">
        <v>33</v>
      </c>
      <c r="AW1462" s="13" t="s">
        <v>31</v>
      </c>
      <c r="AX1462" s="13" t="s">
        <v>78</v>
      </c>
      <c r="AY1462" s="180" t="s">
        <v>157</v>
      </c>
    </row>
    <row r="1463" spans="2:51" s="14" customFormat="1" ht="12">
      <c r="B1463" s="186"/>
      <c r="D1463" s="179" t="s">
        <v>245</v>
      </c>
      <c r="E1463" s="187" t="s">
        <v>1</v>
      </c>
      <c r="F1463" s="188" t="s">
        <v>1503</v>
      </c>
      <c r="H1463" s="189">
        <v>119.78</v>
      </c>
      <c r="I1463" s="190"/>
      <c r="L1463" s="186"/>
      <c r="M1463" s="191"/>
      <c r="N1463" s="192"/>
      <c r="O1463" s="192"/>
      <c r="P1463" s="192"/>
      <c r="Q1463" s="192"/>
      <c r="R1463" s="192"/>
      <c r="S1463" s="192"/>
      <c r="T1463" s="193"/>
      <c r="AT1463" s="187" t="s">
        <v>245</v>
      </c>
      <c r="AU1463" s="187" t="s">
        <v>86</v>
      </c>
      <c r="AV1463" s="14" t="s">
        <v>86</v>
      </c>
      <c r="AW1463" s="14" t="s">
        <v>31</v>
      </c>
      <c r="AX1463" s="14" t="s">
        <v>78</v>
      </c>
      <c r="AY1463" s="187" t="s">
        <v>157</v>
      </c>
    </row>
    <row r="1464" spans="2:51" s="15" customFormat="1" ht="12">
      <c r="B1464" s="204"/>
      <c r="D1464" s="179" t="s">
        <v>245</v>
      </c>
      <c r="E1464" s="205" t="s">
        <v>554</v>
      </c>
      <c r="F1464" s="206" t="s">
        <v>645</v>
      </c>
      <c r="H1464" s="207">
        <v>119.78</v>
      </c>
      <c r="I1464" s="208"/>
      <c r="L1464" s="204"/>
      <c r="M1464" s="209"/>
      <c r="N1464" s="210"/>
      <c r="O1464" s="210"/>
      <c r="P1464" s="210"/>
      <c r="Q1464" s="210"/>
      <c r="R1464" s="210"/>
      <c r="S1464" s="210"/>
      <c r="T1464" s="211"/>
      <c r="AT1464" s="205" t="s">
        <v>245</v>
      </c>
      <c r="AU1464" s="205" t="s">
        <v>86</v>
      </c>
      <c r="AV1464" s="15" t="s">
        <v>164</v>
      </c>
      <c r="AW1464" s="15" t="s">
        <v>31</v>
      </c>
      <c r="AX1464" s="15" t="s">
        <v>33</v>
      </c>
      <c r="AY1464" s="205" t="s">
        <v>157</v>
      </c>
    </row>
    <row r="1465" spans="1:65" s="2" customFormat="1" ht="21.75" customHeight="1">
      <c r="A1465" s="33"/>
      <c r="B1465" s="149"/>
      <c r="C1465" s="150" t="s">
        <v>1856</v>
      </c>
      <c r="D1465" s="150" t="s">
        <v>160</v>
      </c>
      <c r="E1465" s="151" t="s">
        <v>1857</v>
      </c>
      <c r="F1465" s="152" t="s">
        <v>1858</v>
      </c>
      <c r="G1465" s="153" t="s">
        <v>213</v>
      </c>
      <c r="H1465" s="154">
        <v>6.134</v>
      </c>
      <c r="I1465" s="155"/>
      <c r="J1465" s="156">
        <f>ROUND(I1465*H1465,2)</f>
        <v>0</v>
      </c>
      <c r="K1465" s="152" t="s">
        <v>636</v>
      </c>
      <c r="L1465" s="34"/>
      <c r="M1465" s="157" t="s">
        <v>1</v>
      </c>
      <c r="N1465" s="158" t="s">
        <v>43</v>
      </c>
      <c r="O1465" s="59"/>
      <c r="P1465" s="159">
        <f>O1465*H1465</f>
        <v>0</v>
      </c>
      <c r="Q1465" s="159">
        <v>0</v>
      </c>
      <c r="R1465" s="159">
        <f>Q1465*H1465</f>
        <v>0</v>
      </c>
      <c r="S1465" s="159">
        <v>0</v>
      </c>
      <c r="T1465" s="160">
        <f>S1465*H1465</f>
        <v>0</v>
      </c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R1465" s="161" t="s">
        <v>164</v>
      </c>
      <c r="AT1465" s="161" t="s">
        <v>160</v>
      </c>
      <c r="AU1465" s="161" t="s">
        <v>86</v>
      </c>
      <c r="AY1465" s="18" t="s">
        <v>157</v>
      </c>
      <c r="BE1465" s="162">
        <f>IF(N1465="základní",J1465,0)</f>
        <v>0</v>
      </c>
      <c r="BF1465" s="162">
        <f>IF(N1465="snížená",J1465,0)</f>
        <v>0</v>
      </c>
      <c r="BG1465" s="162">
        <f>IF(N1465="zákl. přenesená",J1465,0)</f>
        <v>0</v>
      </c>
      <c r="BH1465" s="162">
        <f>IF(N1465="sníž. přenesená",J1465,0)</f>
        <v>0</v>
      </c>
      <c r="BI1465" s="162">
        <f>IF(N1465="nulová",J1465,0)</f>
        <v>0</v>
      </c>
      <c r="BJ1465" s="18" t="s">
        <v>33</v>
      </c>
      <c r="BK1465" s="162">
        <f>ROUND(I1465*H1465,2)</f>
        <v>0</v>
      </c>
      <c r="BL1465" s="18" t="s">
        <v>164</v>
      </c>
      <c r="BM1465" s="161" t="s">
        <v>1859</v>
      </c>
    </row>
    <row r="1466" spans="1:47" s="2" customFormat="1" ht="12">
      <c r="A1466" s="33"/>
      <c r="B1466" s="34"/>
      <c r="C1466" s="33"/>
      <c r="D1466" s="199" t="s">
        <v>638</v>
      </c>
      <c r="E1466" s="33"/>
      <c r="F1466" s="200" t="s">
        <v>1860</v>
      </c>
      <c r="G1466" s="33"/>
      <c r="H1466" s="33"/>
      <c r="I1466" s="201"/>
      <c r="J1466" s="33"/>
      <c r="K1466" s="33"/>
      <c r="L1466" s="34"/>
      <c r="M1466" s="202"/>
      <c r="N1466" s="203"/>
      <c r="O1466" s="59"/>
      <c r="P1466" s="59"/>
      <c r="Q1466" s="59"/>
      <c r="R1466" s="59"/>
      <c r="S1466" s="59"/>
      <c r="T1466" s="60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T1466" s="18" t="s">
        <v>638</v>
      </c>
      <c r="AU1466" s="18" t="s">
        <v>86</v>
      </c>
    </row>
    <row r="1467" spans="2:51" s="14" customFormat="1" ht="12">
      <c r="B1467" s="186"/>
      <c r="D1467" s="179" t="s">
        <v>245</v>
      </c>
      <c r="E1467" s="187" t="s">
        <v>1</v>
      </c>
      <c r="F1467" s="188" t="s">
        <v>1861</v>
      </c>
      <c r="H1467" s="189">
        <v>6.134</v>
      </c>
      <c r="I1467" s="190"/>
      <c r="L1467" s="186"/>
      <c r="M1467" s="191"/>
      <c r="N1467" s="192"/>
      <c r="O1467" s="192"/>
      <c r="P1467" s="192"/>
      <c r="Q1467" s="192"/>
      <c r="R1467" s="192"/>
      <c r="S1467" s="192"/>
      <c r="T1467" s="193"/>
      <c r="AT1467" s="187" t="s">
        <v>245</v>
      </c>
      <c r="AU1467" s="187" t="s">
        <v>86</v>
      </c>
      <c r="AV1467" s="14" t="s">
        <v>86</v>
      </c>
      <c r="AW1467" s="14" t="s">
        <v>31</v>
      </c>
      <c r="AX1467" s="14" t="s">
        <v>33</v>
      </c>
      <c r="AY1467" s="187" t="s">
        <v>157</v>
      </c>
    </row>
    <row r="1468" spans="1:65" s="2" customFormat="1" ht="16.5" customHeight="1">
      <c r="A1468" s="33"/>
      <c r="B1468" s="149"/>
      <c r="C1468" s="150" t="s">
        <v>1862</v>
      </c>
      <c r="D1468" s="150" t="s">
        <v>160</v>
      </c>
      <c r="E1468" s="151" t="s">
        <v>1626</v>
      </c>
      <c r="F1468" s="152" t="s">
        <v>1627</v>
      </c>
      <c r="G1468" s="153" t="s">
        <v>213</v>
      </c>
      <c r="H1468" s="154">
        <v>6.134</v>
      </c>
      <c r="I1468" s="155"/>
      <c r="J1468" s="156">
        <f>ROUND(I1468*H1468,2)</f>
        <v>0</v>
      </c>
      <c r="K1468" s="152" t="s">
        <v>636</v>
      </c>
      <c r="L1468" s="34"/>
      <c r="M1468" s="157" t="s">
        <v>1</v>
      </c>
      <c r="N1468" s="158" t="s">
        <v>43</v>
      </c>
      <c r="O1468" s="59"/>
      <c r="P1468" s="159">
        <f>O1468*H1468</f>
        <v>0</v>
      </c>
      <c r="Q1468" s="159">
        <v>0</v>
      </c>
      <c r="R1468" s="159">
        <f>Q1468*H1468</f>
        <v>0</v>
      </c>
      <c r="S1468" s="159">
        <v>0</v>
      </c>
      <c r="T1468" s="160">
        <f>S1468*H1468</f>
        <v>0</v>
      </c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R1468" s="161" t="s">
        <v>164</v>
      </c>
      <c r="AT1468" s="161" t="s">
        <v>160</v>
      </c>
      <c r="AU1468" s="161" t="s">
        <v>86</v>
      </c>
      <c r="AY1468" s="18" t="s">
        <v>157</v>
      </c>
      <c r="BE1468" s="162">
        <f>IF(N1468="základní",J1468,0)</f>
        <v>0</v>
      </c>
      <c r="BF1468" s="162">
        <f>IF(N1468="snížená",J1468,0)</f>
        <v>0</v>
      </c>
      <c r="BG1468" s="162">
        <f>IF(N1468="zákl. přenesená",J1468,0)</f>
        <v>0</v>
      </c>
      <c r="BH1468" s="162">
        <f>IF(N1468="sníž. přenesená",J1468,0)</f>
        <v>0</v>
      </c>
      <c r="BI1468" s="162">
        <f>IF(N1468="nulová",J1468,0)</f>
        <v>0</v>
      </c>
      <c r="BJ1468" s="18" t="s">
        <v>33</v>
      </c>
      <c r="BK1468" s="162">
        <f>ROUND(I1468*H1468,2)</f>
        <v>0</v>
      </c>
      <c r="BL1468" s="18" t="s">
        <v>164</v>
      </c>
      <c r="BM1468" s="161" t="s">
        <v>1863</v>
      </c>
    </row>
    <row r="1469" spans="1:47" s="2" customFormat="1" ht="12">
      <c r="A1469" s="33"/>
      <c r="B1469" s="34"/>
      <c r="C1469" s="33"/>
      <c r="D1469" s="199" t="s">
        <v>638</v>
      </c>
      <c r="E1469" s="33"/>
      <c r="F1469" s="200" t="s">
        <v>1629</v>
      </c>
      <c r="G1469" s="33"/>
      <c r="H1469" s="33"/>
      <c r="I1469" s="201"/>
      <c r="J1469" s="33"/>
      <c r="K1469" s="33"/>
      <c r="L1469" s="34"/>
      <c r="M1469" s="202"/>
      <c r="N1469" s="203"/>
      <c r="O1469" s="59"/>
      <c r="P1469" s="59"/>
      <c r="Q1469" s="59"/>
      <c r="R1469" s="59"/>
      <c r="S1469" s="59"/>
      <c r="T1469" s="60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T1469" s="18" t="s">
        <v>638</v>
      </c>
      <c r="AU1469" s="18" t="s">
        <v>86</v>
      </c>
    </row>
    <row r="1470" spans="2:51" s="14" customFormat="1" ht="12">
      <c r="B1470" s="186"/>
      <c r="D1470" s="179" t="s">
        <v>245</v>
      </c>
      <c r="E1470" s="187" t="s">
        <v>1</v>
      </c>
      <c r="F1470" s="188" t="s">
        <v>1861</v>
      </c>
      <c r="H1470" s="189">
        <v>6.134</v>
      </c>
      <c r="I1470" s="190"/>
      <c r="L1470" s="186"/>
      <c r="M1470" s="191"/>
      <c r="N1470" s="192"/>
      <c r="O1470" s="192"/>
      <c r="P1470" s="192"/>
      <c r="Q1470" s="192"/>
      <c r="R1470" s="192"/>
      <c r="S1470" s="192"/>
      <c r="T1470" s="193"/>
      <c r="AT1470" s="187" t="s">
        <v>245</v>
      </c>
      <c r="AU1470" s="187" t="s">
        <v>86</v>
      </c>
      <c r="AV1470" s="14" t="s">
        <v>86</v>
      </c>
      <c r="AW1470" s="14" t="s">
        <v>31</v>
      </c>
      <c r="AX1470" s="14" t="s">
        <v>33</v>
      </c>
      <c r="AY1470" s="187" t="s">
        <v>157</v>
      </c>
    </row>
    <row r="1471" spans="1:65" s="2" customFormat="1" ht="16.5" customHeight="1">
      <c r="A1471" s="33"/>
      <c r="B1471" s="149"/>
      <c r="C1471" s="150" t="s">
        <v>1864</v>
      </c>
      <c r="D1471" s="150" t="s">
        <v>160</v>
      </c>
      <c r="E1471" s="151" t="s">
        <v>1631</v>
      </c>
      <c r="F1471" s="152" t="s">
        <v>1632</v>
      </c>
      <c r="G1471" s="153" t="s">
        <v>213</v>
      </c>
      <c r="H1471" s="154">
        <v>380.308</v>
      </c>
      <c r="I1471" s="155"/>
      <c r="J1471" s="156">
        <f>ROUND(I1471*H1471,2)</f>
        <v>0</v>
      </c>
      <c r="K1471" s="152" t="s">
        <v>636</v>
      </c>
      <c r="L1471" s="34"/>
      <c r="M1471" s="157" t="s">
        <v>1</v>
      </c>
      <c r="N1471" s="158" t="s">
        <v>43</v>
      </c>
      <c r="O1471" s="59"/>
      <c r="P1471" s="159">
        <f>O1471*H1471</f>
        <v>0</v>
      </c>
      <c r="Q1471" s="159">
        <v>0</v>
      </c>
      <c r="R1471" s="159">
        <f>Q1471*H1471</f>
        <v>0</v>
      </c>
      <c r="S1471" s="159">
        <v>0</v>
      </c>
      <c r="T1471" s="160">
        <f>S1471*H1471</f>
        <v>0</v>
      </c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R1471" s="161" t="s">
        <v>164</v>
      </c>
      <c r="AT1471" s="161" t="s">
        <v>160</v>
      </c>
      <c r="AU1471" s="161" t="s">
        <v>86</v>
      </c>
      <c r="AY1471" s="18" t="s">
        <v>157</v>
      </c>
      <c r="BE1471" s="162">
        <f>IF(N1471="základní",J1471,0)</f>
        <v>0</v>
      </c>
      <c r="BF1471" s="162">
        <f>IF(N1471="snížená",J1471,0)</f>
        <v>0</v>
      </c>
      <c r="BG1471" s="162">
        <f>IF(N1471="zákl. přenesená",J1471,0)</f>
        <v>0</v>
      </c>
      <c r="BH1471" s="162">
        <f>IF(N1471="sníž. přenesená",J1471,0)</f>
        <v>0</v>
      </c>
      <c r="BI1471" s="162">
        <f>IF(N1471="nulová",J1471,0)</f>
        <v>0</v>
      </c>
      <c r="BJ1471" s="18" t="s">
        <v>33</v>
      </c>
      <c r="BK1471" s="162">
        <f>ROUND(I1471*H1471,2)</f>
        <v>0</v>
      </c>
      <c r="BL1471" s="18" t="s">
        <v>164</v>
      </c>
      <c r="BM1471" s="161" t="s">
        <v>1865</v>
      </c>
    </row>
    <row r="1472" spans="1:47" s="2" customFormat="1" ht="12">
      <c r="A1472" s="33"/>
      <c r="B1472" s="34"/>
      <c r="C1472" s="33"/>
      <c r="D1472" s="199" t="s">
        <v>638</v>
      </c>
      <c r="E1472" s="33"/>
      <c r="F1472" s="200" t="s">
        <v>1634</v>
      </c>
      <c r="G1472" s="33"/>
      <c r="H1472" s="33"/>
      <c r="I1472" s="201"/>
      <c r="J1472" s="33"/>
      <c r="K1472" s="33"/>
      <c r="L1472" s="34"/>
      <c r="M1472" s="202"/>
      <c r="N1472" s="203"/>
      <c r="O1472" s="59"/>
      <c r="P1472" s="59"/>
      <c r="Q1472" s="59"/>
      <c r="R1472" s="59"/>
      <c r="S1472" s="59"/>
      <c r="T1472" s="60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T1472" s="18" t="s">
        <v>638</v>
      </c>
      <c r="AU1472" s="18" t="s">
        <v>86</v>
      </c>
    </row>
    <row r="1473" spans="2:51" s="14" customFormat="1" ht="12">
      <c r="B1473" s="186"/>
      <c r="D1473" s="179" t="s">
        <v>245</v>
      </c>
      <c r="E1473" s="187" t="s">
        <v>1</v>
      </c>
      <c r="F1473" s="188" t="s">
        <v>1861</v>
      </c>
      <c r="H1473" s="189">
        <v>6.134</v>
      </c>
      <c r="I1473" s="190"/>
      <c r="L1473" s="186"/>
      <c r="M1473" s="191"/>
      <c r="N1473" s="192"/>
      <c r="O1473" s="192"/>
      <c r="P1473" s="192"/>
      <c r="Q1473" s="192"/>
      <c r="R1473" s="192"/>
      <c r="S1473" s="192"/>
      <c r="T1473" s="193"/>
      <c r="AT1473" s="187" t="s">
        <v>245</v>
      </c>
      <c r="AU1473" s="187" t="s">
        <v>86</v>
      </c>
      <c r="AV1473" s="14" t="s">
        <v>86</v>
      </c>
      <c r="AW1473" s="14" t="s">
        <v>31</v>
      </c>
      <c r="AX1473" s="14" t="s">
        <v>33</v>
      </c>
      <c r="AY1473" s="187" t="s">
        <v>157</v>
      </c>
    </row>
    <row r="1474" spans="2:51" s="14" customFormat="1" ht="12">
      <c r="B1474" s="186"/>
      <c r="D1474" s="179" t="s">
        <v>245</v>
      </c>
      <c r="F1474" s="188" t="s">
        <v>1866</v>
      </c>
      <c r="H1474" s="189">
        <v>380.308</v>
      </c>
      <c r="I1474" s="190"/>
      <c r="L1474" s="186"/>
      <c r="M1474" s="191"/>
      <c r="N1474" s="192"/>
      <c r="O1474" s="192"/>
      <c r="P1474" s="192"/>
      <c r="Q1474" s="192"/>
      <c r="R1474" s="192"/>
      <c r="S1474" s="192"/>
      <c r="T1474" s="193"/>
      <c r="AT1474" s="187" t="s">
        <v>245</v>
      </c>
      <c r="AU1474" s="187" t="s">
        <v>86</v>
      </c>
      <c r="AV1474" s="14" t="s">
        <v>86</v>
      </c>
      <c r="AW1474" s="14" t="s">
        <v>3</v>
      </c>
      <c r="AX1474" s="14" t="s">
        <v>33</v>
      </c>
      <c r="AY1474" s="187" t="s">
        <v>157</v>
      </c>
    </row>
    <row r="1475" spans="1:65" s="2" customFormat="1" ht="16.5" customHeight="1">
      <c r="A1475" s="33"/>
      <c r="B1475" s="149"/>
      <c r="C1475" s="150" t="s">
        <v>1867</v>
      </c>
      <c r="D1475" s="150" t="s">
        <v>160</v>
      </c>
      <c r="E1475" s="151" t="s">
        <v>1868</v>
      </c>
      <c r="F1475" s="152" t="s">
        <v>1869</v>
      </c>
      <c r="G1475" s="153" t="s">
        <v>213</v>
      </c>
      <c r="H1475" s="154">
        <v>6.134</v>
      </c>
      <c r="I1475" s="155"/>
      <c r="J1475" s="156">
        <f>ROUND(I1475*H1475,2)</f>
        <v>0</v>
      </c>
      <c r="K1475" s="152" t="s">
        <v>1</v>
      </c>
      <c r="L1475" s="34"/>
      <c r="M1475" s="157" t="s">
        <v>1</v>
      </c>
      <c r="N1475" s="158" t="s">
        <v>43</v>
      </c>
      <c r="O1475" s="59"/>
      <c r="P1475" s="159">
        <f>O1475*H1475</f>
        <v>0</v>
      </c>
      <c r="Q1475" s="159">
        <v>0</v>
      </c>
      <c r="R1475" s="159">
        <f>Q1475*H1475</f>
        <v>0</v>
      </c>
      <c r="S1475" s="159">
        <v>0</v>
      </c>
      <c r="T1475" s="160">
        <f>S1475*H1475</f>
        <v>0</v>
      </c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R1475" s="161" t="s">
        <v>164</v>
      </c>
      <c r="AT1475" s="161" t="s">
        <v>160</v>
      </c>
      <c r="AU1475" s="161" t="s">
        <v>86</v>
      </c>
      <c r="AY1475" s="18" t="s">
        <v>157</v>
      </c>
      <c r="BE1475" s="162">
        <f>IF(N1475="základní",J1475,0)</f>
        <v>0</v>
      </c>
      <c r="BF1475" s="162">
        <f>IF(N1475="snížená",J1475,0)</f>
        <v>0</v>
      </c>
      <c r="BG1475" s="162">
        <f>IF(N1475="zákl. přenesená",J1475,0)</f>
        <v>0</v>
      </c>
      <c r="BH1475" s="162">
        <f>IF(N1475="sníž. přenesená",J1475,0)</f>
        <v>0</v>
      </c>
      <c r="BI1475" s="162">
        <f>IF(N1475="nulová",J1475,0)</f>
        <v>0</v>
      </c>
      <c r="BJ1475" s="18" t="s">
        <v>33</v>
      </c>
      <c r="BK1475" s="162">
        <f>ROUND(I1475*H1475,2)</f>
        <v>0</v>
      </c>
      <c r="BL1475" s="18" t="s">
        <v>164</v>
      </c>
      <c r="BM1475" s="161" t="s">
        <v>1870</v>
      </c>
    </row>
    <row r="1476" spans="2:51" s="14" customFormat="1" ht="12">
      <c r="B1476" s="186"/>
      <c r="D1476" s="179" t="s">
        <v>245</v>
      </c>
      <c r="E1476" s="187" t="s">
        <v>1</v>
      </c>
      <c r="F1476" s="188" t="s">
        <v>1861</v>
      </c>
      <c r="H1476" s="189">
        <v>6.134</v>
      </c>
      <c r="I1476" s="190"/>
      <c r="L1476" s="186"/>
      <c r="M1476" s="191"/>
      <c r="N1476" s="192"/>
      <c r="O1476" s="192"/>
      <c r="P1476" s="192"/>
      <c r="Q1476" s="192"/>
      <c r="R1476" s="192"/>
      <c r="S1476" s="192"/>
      <c r="T1476" s="193"/>
      <c r="AT1476" s="187" t="s">
        <v>245</v>
      </c>
      <c r="AU1476" s="187" t="s">
        <v>86</v>
      </c>
      <c r="AV1476" s="14" t="s">
        <v>86</v>
      </c>
      <c r="AW1476" s="14" t="s">
        <v>31</v>
      </c>
      <c r="AX1476" s="14" t="s">
        <v>33</v>
      </c>
      <c r="AY1476" s="187" t="s">
        <v>157</v>
      </c>
    </row>
    <row r="1477" spans="1:65" s="2" customFormat="1" ht="16.5" customHeight="1">
      <c r="A1477" s="33"/>
      <c r="B1477" s="149"/>
      <c r="C1477" s="150" t="s">
        <v>1871</v>
      </c>
      <c r="D1477" s="150" t="s">
        <v>160</v>
      </c>
      <c r="E1477" s="151" t="s">
        <v>1872</v>
      </c>
      <c r="F1477" s="152" t="s">
        <v>1873</v>
      </c>
      <c r="G1477" s="153" t="s">
        <v>284</v>
      </c>
      <c r="H1477" s="154">
        <v>751.78</v>
      </c>
      <c r="I1477" s="155"/>
      <c r="J1477" s="156">
        <f>ROUND(I1477*H1477,2)</f>
        <v>0</v>
      </c>
      <c r="K1477" s="152" t="s">
        <v>1</v>
      </c>
      <c r="L1477" s="34"/>
      <c r="M1477" s="157" t="s">
        <v>1</v>
      </c>
      <c r="N1477" s="158" t="s">
        <v>43</v>
      </c>
      <c r="O1477" s="59"/>
      <c r="P1477" s="159">
        <f>O1477*H1477</f>
        <v>0</v>
      </c>
      <c r="Q1477" s="159">
        <v>0</v>
      </c>
      <c r="R1477" s="159">
        <f>Q1477*H1477</f>
        <v>0</v>
      </c>
      <c r="S1477" s="159">
        <v>0</v>
      </c>
      <c r="T1477" s="160">
        <f>S1477*H1477</f>
        <v>0</v>
      </c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R1477" s="161" t="s">
        <v>169</v>
      </c>
      <c r="AT1477" s="161" t="s">
        <v>160</v>
      </c>
      <c r="AU1477" s="161" t="s">
        <v>86</v>
      </c>
      <c r="AY1477" s="18" t="s">
        <v>157</v>
      </c>
      <c r="BE1477" s="162">
        <f>IF(N1477="základní",J1477,0)</f>
        <v>0</v>
      </c>
      <c r="BF1477" s="162">
        <f>IF(N1477="snížená",J1477,0)</f>
        <v>0</v>
      </c>
      <c r="BG1477" s="162">
        <f>IF(N1477="zákl. přenesená",J1477,0)</f>
        <v>0</v>
      </c>
      <c r="BH1477" s="162">
        <f>IF(N1477="sníž. přenesená",J1477,0)</f>
        <v>0</v>
      </c>
      <c r="BI1477" s="162">
        <f>IF(N1477="nulová",J1477,0)</f>
        <v>0</v>
      </c>
      <c r="BJ1477" s="18" t="s">
        <v>33</v>
      </c>
      <c r="BK1477" s="162">
        <f>ROUND(I1477*H1477,2)</f>
        <v>0</v>
      </c>
      <c r="BL1477" s="18" t="s">
        <v>169</v>
      </c>
      <c r="BM1477" s="161" t="s">
        <v>1874</v>
      </c>
    </row>
    <row r="1478" spans="2:51" s="14" customFormat="1" ht="12">
      <c r="B1478" s="186"/>
      <c r="D1478" s="179" t="s">
        <v>245</v>
      </c>
      <c r="E1478" s="187" t="s">
        <v>1</v>
      </c>
      <c r="F1478" s="188" t="s">
        <v>1875</v>
      </c>
      <c r="H1478" s="189">
        <v>751.78</v>
      </c>
      <c r="I1478" s="190"/>
      <c r="L1478" s="186"/>
      <c r="M1478" s="191"/>
      <c r="N1478" s="192"/>
      <c r="O1478" s="192"/>
      <c r="P1478" s="192"/>
      <c r="Q1478" s="192"/>
      <c r="R1478" s="192"/>
      <c r="S1478" s="192"/>
      <c r="T1478" s="193"/>
      <c r="AT1478" s="187" t="s">
        <v>245</v>
      </c>
      <c r="AU1478" s="187" t="s">
        <v>86</v>
      </c>
      <c r="AV1478" s="14" t="s">
        <v>86</v>
      </c>
      <c r="AW1478" s="14" t="s">
        <v>31</v>
      </c>
      <c r="AX1478" s="14" t="s">
        <v>78</v>
      </c>
      <c r="AY1478" s="187" t="s">
        <v>157</v>
      </c>
    </row>
    <row r="1479" spans="2:51" s="15" customFormat="1" ht="12">
      <c r="B1479" s="204"/>
      <c r="D1479" s="179" t="s">
        <v>245</v>
      </c>
      <c r="E1479" s="205" t="s">
        <v>1</v>
      </c>
      <c r="F1479" s="206" t="s">
        <v>645</v>
      </c>
      <c r="H1479" s="207">
        <v>751.78</v>
      </c>
      <c r="I1479" s="208"/>
      <c r="L1479" s="204"/>
      <c r="M1479" s="209"/>
      <c r="N1479" s="210"/>
      <c r="O1479" s="210"/>
      <c r="P1479" s="210"/>
      <c r="Q1479" s="210"/>
      <c r="R1479" s="210"/>
      <c r="S1479" s="210"/>
      <c r="T1479" s="211"/>
      <c r="AT1479" s="205" t="s">
        <v>245</v>
      </c>
      <c r="AU1479" s="205" t="s">
        <v>86</v>
      </c>
      <c r="AV1479" s="15" t="s">
        <v>164</v>
      </c>
      <c r="AW1479" s="15" t="s">
        <v>31</v>
      </c>
      <c r="AX1479" s="15" t="s">
        <v>33</v>
      </c>
      <c r="AY1479" s="205" t="s">
        <v>157</v>
      </c>
    </row>
    <row r="1480" spans="1:65" s="2" customFormat="1" ht="16.5" customHeight="1">
      <c r="A1480" s="33"/>
      <c r="B1480" s="149"/>
      <c r="C1480" s="150" t="s">
        <v>1876</v>
      </c>
      <c r="D1480" s="150" t="s">
        <v>160</v>
      </c>
      <c r="E1480" s="151" t="s">
        <v>1877</v>
      </c>
      <c r="F1480" s="152" t="s">
        <v>1878</v>
      </c>
      <c r="G1480" s="153" t="s">
        <v>284</v>
      </c>
      <c r="H1480" s="154">
        <v>632</v>
      </c>
      <c r="I1480" s="155"/>
      <c r="J1480" s="156">
        <f>ROUND(I1480*H1480,2)</f>
        <v>0</v>
      </c>
      <c r="K1480" s="152" t="s">
        <v>636</v>
      </c>
      <c r="L1480" s="34"/>
      <c r="M1480" s="157" t="s">
        <v>1</v>
      </c>
      <c r="N1480" s="158" t="s">
        <v>43</v>
      </c>
      <c r="O1480" s="59"/>
      <c r="P1480" s="159">
        <f>O1480*H1480</f>
        <v>0</v>
      </c>
      <c r="Q1480" s="159">
        <v>0</v>
      </c>
      <c r="R1480" s="159">
        <f>Q1480*H1480</f>
        <v>0</v>
      </c>
      <c r="S1480" s="159">
        <v>0</v>
      </c>
      <c r="T1480" s="160">
        <f>S1480*H1480</f>
        <v>0</v>
      </c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R1480" s="161" t="s">
        <v>169</v>
      </c>
      <c r="AT1480" s="161" t="s">
        <v>160</v>
      </c>
      <c r="AU1480" s="161" t="s">
        <v>86</v>
      </c>
      <c r="AY1480" s="18" t="s">
        <v>157</v>
      </c>
      <c r="BE1480" s="162">
        <f>IF(N1480="základní",J1480,0)</f>
        <v>0</v>
      </c>
      <c r="BF1480" s="162">
        <f>IF(N1480="snížená",J1480,0)</f>
        <v>0</v>
      </c>
      <c r="BG1480" s="162">
        <f>IF(N1480="zákl. přenesená",J1480,0)</f>
        <v>0</v>
      </c>
      <c r="BH1480" s="162">
        <f>IF(N1480="sníž. přenesená",J1480,0)</f>
        <v>0</v>
      </c>
      <c r="BI1480" s="162">
        <f>IF(N1480="nulová",J1480,0)</f>
        <v>0</v>
      </c>
      <c r="BJ1480" s="18" t="s">
        <v>33</v>
      </c>
      <c r="BK1480" s="162">
        <f>ROUND(I1480*H1480,2)</f>
        <v>0</v>
      </c>
      <c r="BL1480" s="18" t="s">
        <v>169</v>
      </c>
      <c r="BM1480" s="161" t="s">
        <v>1879</v>
      </c>
    </row>
    <row r="1481" spans="1:47" s="2" customFormat="1" ht="12">
      <c r="A1481" s="33"/>
      <c r="B1481" s="34"/>
      <c r="C1481" s="33"/>
      <c r="D1481" s="199" t="s">
        <v>638</v>
      </c>
      <c r="E1481" s="33"/>
      <c r="F1481" s="200" t="s">
        <v>1880</v>
      </c>
      <c r="G1481" s="33"/>
      <c r="H1481" s="33"/>
      <c r="I1481" s="201"/>
      <c r="J1481" s="33"/>
      <c r="K1481" s="33"/>
      <c r="L1481" s="34"/>
      <c r="M1481" s="202"/>
      <c r="N1481" s="203"/>
      <c r="O1481" s="59"/>
      <c r="P1481" s="59"/>
      <c r="Q1481" s="59"/>
      <c r="R1481" s="59"/>
      <c r="S1481" s="59"/>
      <c r="T1481" s="60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T1481" s="18" t="s">
        <v>638</v>
      </c>
      <c r="AU1481" s="18" t="s">
        <v>86</v>
      </c>
    </row>
    <row r="1482" spans="2:51" s="14" customFormat="1" ht="12">
      <c r="B1482" s="186"/>
      <c r="D1482" s="179" t="s">
        <v>245</v>
      </c>
      <c r="E1482" s="187" t="s">
        <v>1</v>
      </c>
      <c r="F1482" s="188" t="s">
        <v>1851</v>
      </c>
      <c r="H1482" s="189">
        <v>632</v>
      </c>
      <c r="I1482" s="190"/>
      <c r="L1482" s="186"/>
      <c r="M1482" s="191"/>
      <c r="N1482" s="192"/>
      <c r="O1482" s="192"/>
      <c r="P1482" s="192"/>
      <c r="Q1482" s="192"/>
      <c r="R1482" s="192"/>
      <c r="S1482" s="192"/>
      <c r="T1482" s="193"/>
      <c r="AT1482" s="187" t="s">
        <v>245</v>
      </c>
      <c r="AU1482" s="187" t="s">
        <v>86</v>
      </c>
      <c r="AV1482" s="14" t="s">
        <v>86</v>
      </c>
      <c r="AW1482" s="14" t="s">
        <v>31</v>
      </c>
      <c r="AX1482" s="14" t="s">
        <v>33</v>
      </c>
      <c r="AY1482" s="187" t="s">
        <v>157</v>
      </c>
    </row>
    <row r="1483" spans="1:47" s="2" customFormat="1" ht="12">
      <c r="A1483" s="33"/>
      <c r="B1483" s="34"/>
      <c r="C1483" s="33"/>
      <c r="D1483" s="179" t="s">
        <v>782</v>
      </c>
      <c r="E1483" s="33"/>
      <c r="F1483" s="220" t="s">
        <v>1473</v>
      </c>
      <c r="G1483" s="33"/>
      <c r="H1483" s="33"/>
      <c r="I1483" s="33"/>
      <c r="J1483" s="33"/>
      <c r="K1483" s="33"/>
      <c r="L1483" s="34"/>
      <c r="M1483" s="202"/>
      <c r="N1483" s="203"/>
      <c r="O1483" s="59"/>
      <c r="P1483" s="59"/>
      <c r="Q1483" s="59"/>
      <c r="R1483" s="59"/>
      <c r="S1483" s="59"/>
      <c r="T1483" s="60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U1483" s="18" t="s">
        <v>86</v>
      </c>
    </row>
    <row r="1484" spans="1:47" s="2" customFormat="1" ht="12">
      <c r="A1484" s="33"/>
      <c r="B1484" s="34"/>
      <c r="C1484" s="33"/>
      <c r="D1484" s="179" t="s">
        <v>782</v>
      </c>
      <c r="E1484" s="33"/>
      <c r="F1484" s="221" t="s">
        <v>1474</v>
      </c>
      <c r="G1484" s="33"/>
      <c r="H1484" s="222">
        <v>0</v>
      </c>
      <c r="I1484" s="33"/>
      <c r="J1484" s="33"/>
      <c r="K1484" s="33"/>
      <c r="L1484" s="34"/>
      <c r="M1484" s="202"/>
      <c r="N1484" s="203"/>
      <c r="O1484" s="59"/>
      <c r="P1484" s="59"/>
      <c r="Q1484" s="59"/>
      <c r="R1484" s="59"/>
      <c r="S1484" s="59"/>
      <c r="T1484" s="60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U1484" s="18" t="s">
        <v>86</v>
      </c>
    </row>
    <row r="1485" spans="1:47" s="2" customFormat="1" ht="12">
      <c r="A1485" s="33"/>
      <c r="B1485" s="34"/>
      <c r="C1485" s="33"/>
      <c r="D1485" s="179" t="s">
        <v>782</v>
      </c>
      <c r="E1485" s="33"/>
      <c r="F1485" s="221" t="s">
        <v>1475</v>
      </c>
      <c r="G1485" s="33"/>
      <c r="H1485" s="222">
        <v>632</v>
      </c>
      <c r="I1485" s="33"/>
      <c r="J1485" s="33"/>
      <c r="K1485" s="33"/>
      <c r="L1485" s="34"/>
      <c r="M1485" s="202"/>
      <c r="N1485" s="203"/>
      <c r="O1485" s="59"/>
      <c r="P1485" s="59"/>
      <c r="Q1485" s="59"/>
      <c r="R1485" s="59"/>
      <c r="S1485" s="59"/>
      <c r="T1485" s="60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U1485" s="18" t="s">
        <v>86</v>
      </c>
    </row>
    <row r="1486" spans="1:47" s="2" customFormat="1" ht="12">
      <c r="A1486" s="33"/>
      <c r="B1486" s="34"/>
      <c r="C1486" s="33"/>
      <c r="D1486" s="179" t="s">
        <v>782</v>
      </c>
      <c r="E1486" s="33"/>
      <c r="F1486" s="221" t="s">
        <v>645</v>
      </c>
      <c r="G1486" s="33"/>
      <c r="H1486" s="222">
        <v>632</v>
      </c>
      <c r="I1486" s="33"/>
      <c r="J1486" s="33"/>
      <c r="K1486" s="33"/>
      <c r="L1486" s="34"/>
      <c r="M1486" s="202"/>
      <c r="N1486" s="203"/>
      <c r="O1486" s="59"/>
      <c r="P1486" s="59"/>
      <c r="Q1486" s="59"/>
      <c r="R1486" s="59"/>
      <c r="S1486" s="59"/>
      <c r="T1486" s="60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U1486" s="18" t="s">
        <v>86</v>
      </c>
    </row>
    <row r="1487" spans="1:65" s="2" customFormat="1" ht="16.5" customHeight="1">
      <c r="A1487" s="33"/>
      <c r="B1487" s="149"/>
      <c r="C1487" s="163" t="s">
        <v>1881</v>
      </c>
      <c r="D1487" s="163" t="s">
        <v>165</v>
      </c>
      <c r="E1487" s="164" t="s">
        <v>1882</v>
      </c>
      <c r="F1487" s="165" t="s">
        <v>1883</v>
      </c>
      <c r="G1487" s="166" t="s">
        <v>213</v>
      </c>
      <c r="H1487" s="167">
        <v>0.209</v>
      </c>
      <c r="I1487" s="168"/>
      <c r="J1487" s="169">
        <f>ROUND(I1487*H1487,2)</f>
        <v>0</v>
      </c>
      <c r="K1487" s="165" t="s">
        <v>636</v>
      </c>
      <c r="L1487" s="170"/>
      <c r="M1487" s="171" t="s">
        <v>1</v>
      </c>
      <c r="N1487" s="172" t="s">
        <v>43</v>
      </c>
      <c r="O1487" s="59"/>
      <c r="P1487" s="159">
        <f>O1487*H1487</f>
        <v>0</v>
      </c>
      <c r="Q1487" s="159">
        <v>1</v>
      </c>
      <c r="R1487" s="159">
        <f>Q1487*H1487</f>
        <v>0.209</v>
      </c>
      <c r="S1487" s="159">
        <v>0</v>
      </c>
      <c r="T1487" s="160">
        <f>S1487*H1487</f>
        <v>0</v>
      </c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R1487" s="161" t="s">
        <v>168</v>
      </c>
      <c r="AT1487" s="161" t="s">
        <v>165</v>
      </c>
      <c r="AU1487" s="161" t="s">
        <v>86</v>
      </c>
      <c r="AY1487" s="18" t="s">
        <v>157</v>
      </c>
      <c r="BE1487" s="162">
        <f>IF(N1487="základní",J1487,0)</f>
        <v>0</v>
      </c>
      <c r="BF1487" s="162">
        <f>IF(N1487="snížená",J1487,0)</f>
        <v>0</v>
      </c>
      <c r="BG1487" s="162">
        <f>IF(N1487="zákl. přenesená",J1487,0)</f>
        <v>0</v>
      </c>
      <c r="BH1487" s="162">
        <f>IF(N1487="sníž. přenesená",J1487,0)</f>
        <v>0</v>
      </c>
      <c r="BI1487" s="162">
        <f>IF(N1487="nulová",J1487,0)</f>
        <v>0</v>
      </c>
      <c r="BJ1487" s="18" t="s">
        <v>33</v>
      </c>
      <c r="BK1487" s="162">
        <f>ROUND(I1487*H1487,2)</f>
        <v>0</v>
      </c>
      <c r="BL1487" s="18" t="s">
        <v>169</v>
      </c>
      <c r="BM1487" s="161" t="s">
        <v>1884</v>
      </c>
    </row>
    <row r="1488" spans="1:47" s="2" customFormat="1" ht="19.5">
      <c r="A1488" s="33"/>
      <c r="B1488" s="34"/>
      <c r="C1488" s="33"/>
      <c r="D1488" s="179" t="s">
        <v>1217</v>
      </c>
      <c r="E1488" s="33"/>
      <c r="F1488" s="223" t="s">
        <v>1885</v>
      </c>
      <c r="G1488" s="33"/>
      <c r="H1488" s="33"/>
      <c r="I1488" s="201"/>
      <c r="J1488" s="33"/>
      <c r="K1488" s="33"/>
      <c r="L1488" s="34"/>
      <c r="M1488" s="202"/>
      <c r="N1488" s="203"/>
      <c r="O1488" s="59"/>
      <c r="P1488" s="59"/>
      <c r="Q1488" s="59"/>
      <c r="R1488" s="59"/>
      <c r="S1488" s="59"/>
      <c r="T1488" s="60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T1488" s="18" t="s">
        <v>1217</v>
      </c>
      <c r="AU1488" s="18" t="s">
        <v>86</v>
      </c>
    </row>
    <row r="1489" spans="2:51" s="14" customFormat="1" ht="12">
      <c r="B1489" s="186"/>
      <c r="D1489" s="179" t="s">
        <v>245</v>
      </c>
      <c r="F1489" s="188" t="s">
        <v>1886</v>
      </c>
      <c r="H1489" s="189">
        <v>0.209</v>
      </c>
      <c r="I1489" s="190"/>
      <c r="L1489" s="186"/>
      <c r="M1489" s="191"/>
      <c r="N1489" s="192"/>
      <c r="O1489" s="192"/>
      <c r="P1489" s="192"/>
      <c r="Q1489" s="192"/>
      <c r="R1489" s="192"/>
      <c r="S1489" s="192"/>
      <c r="T1489" s="193"/>
      <c r="AT1489" s="187" t="s">
        <v>245</v>
      </c>
      <c r="AU1489" s="187" t="s">
        <v>86</v>
      </c>
      <c r="AV1489" s="14" t="s">
        <v>86</v>
      </c>
      <c r="AW1489" s="14" t="s">
        <v>3</v>
      </c>
      <c r="AX1489" s="14" t="s">
        <v>33</v>
      </c>
      <c r="AY1489" s="187" t="s">
        <v>157</v>
      </c>
    </row>
    <row r="1490" spans="1:65" s="2" customFormat="1" ht="16.5" customHeight="1">
      <c r="A1490" s="33"/>
      <c r="B1490" s="149"/>
      <c r="C1490" s="150" t="s">
        <v>1887</v>
      </c>
      <c r="D1490" s="150" t="s">
        <v>160</v>
      </c>
      <c r="E1490" s="151" t="s">
        <v>1888</v>
      </c>
      <c r="F1490" s="152" t="s">
        <v>1889</v>
      </c>
      <c r="G1490" s="153" t="s">
        <v>284</v>
      </c>
      <c r="H1490" s="154">
        <v>119.78</v>
      </c>
      <c r="I1490" s="155"/>
      <c r="J1490" s="156">
        <f>ROUND(I1490*H1490,2)</f>
        <v>0</v>
      </c>
      <c r="K1490" s="152" t="s">
        <v>636</v>
      </c>
      <c r="L1490" s="34"/>
      <c r="M1490" s="157" t="s">
        <v>1</v>
      </c>
      <c r="N1490" s="158" t="s">
        <v>43</v>
      </c>
      <c r="O1490" s="59"/>
      <c r="P1490" s="159">
        <f>O1490*H1490</f>
        <v>0</v>
      </c>
      <c r="Q1490" s="159">
        <v>0</v>
      </c>
      <c r="R1490" s="159">
        <f>Q1490*H1490</f>
        <v>0</v>
      </c>
      <c r="S1490" s="159">
        <v>0</v>
      </c>
      <c r="T1490" s="160">
        <f>S1490*H1490</f>
        <v>0</v>
      </c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R1490" s="161" t="s">
        <v>169</v>
      </c>
      <c r="AT1490" s="161" t="s">
        <v>160</v>
      </c>
      <c r="AU1490" s="161" t="s">
        <v>86</v>
      </c>
      <c r="AY1490" s="18" t="s">
        <v>157</v>
      </c>
      <c r="BE1490" s="162">
        <f>IF(N1490="základní",J1490,0)</f>
        <v>0</v>
      </c>
      <c r="BF1490" s="162">
        <f>IF(N1490="snížená",J1490,0)</f>
        <v>0</v>
      </c>
      <c r="BG1490" s="162">
        <f>IF(N1490="zákl. přenesená",J1490,0)</f>
        <v>0</v>
      </c>
      <c r="BH1490" s="162">
        <f>IF(N1490="sníž. přenesená",J1490,0)</f>
        <v>0</v>
      </c>
      <c r="BI1490" s="162">
        <f>IF(N1490="nulová",J1490,0)</f>
        <v>0</v>
      </c>
      <c r="BJ1490" s="18" t="s">
        <v>33</v>
      </c>
      <c r="BK1490" s="162">
        <f>ROUND(I1490*H1490,2)</f>
        <v>0</v>
      </c>
      <c r="BL1490" s="18" t="s">
        <v>169</v>
      </c>
      <c r="BM1490" s="161" t="s">
        <v>1890</v>
      </c>
    </row>
    <row r="1491" spans="1:47" s="2" customFormat="1" ht="12">
      <c r="A1491" s="33"/>
      <c r="B1491" s="34"/>
      <c r="C1491" s="33"/>
      <c r="D1491" s="199" t="s">
        <v>638</v>
      </c>
      <c r="E1491" s="33"/>
      <c r="F1491" s="200" t="s">
        <v>1891</v>
      </c>
      <c r="G1491" s="33"/>
      <c r="H1491" s="33"/>
      <c r="I1491" s="201"/>
      <c r="J1491" s="33"/>
      <c r="K1491" s="33"/>
      <c r="L1491" s="34"/>
      <c r="M1491" s="202"/>
      <c r="N1491" s="203"/>
      <c r="O1491" s="59"/>
      <c r="P1491" s="59"/>
      <c r="Q1491" s="59"/>
      <c r="R1491" s="59"/>
      <c r="S1491" s="59"/>
      <c r="T1491" s="60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T1491" s="18" t="s">
        <v>638</v>
      </c>
      <c r="AU1491" s="18" t="s">
        <v>86</v>
      </c>
    </row>
    <row r="1492" spans="2:51" s="13" customFormat="1" ht="12">
      <c r="B1492" s="178"/>
      <c r="D1492" s="179" t="s">
        <v>245</v>
      </c>
      <c r="E1492" s="180" t="s">
        <v>1</v>
      </c>
      <c r="F1492" s="181" t="s">
        <v>1501</v>
      </c>
      <c r="H1492" s="180" t="s">
        <v>1</v>
      </c>
      <c r="I1492" s="182"/>
      <c r="L1492" s="178"/>
      <c r="M1492" s="183"/>
      <c r="N1492" s="184"/>
      <c r="O1492" s="184"/>
      <c r="P1492" s="184"/>
      <c r="Q1492" s="184"/>
      <c r="R1492" s="184"/>
      <c r="S1492" s="184"/>
      <c r="T1492" s="185"/>
      <c r="AT1492" s="180" t="s">
        <v>245</v>
      </c>
      <c r="AU1492" s="180" t="s">
        <v>86</v>
      </c>
      <c r="AV1492" s="13" t="s">
        <v>33</v>
      </c>
      <c r="AW1492" s="13" t="s">
        <v>31</v>
      </c>
      <c r="AX1492" s="13" t="s">
        <v>78</v>
      </c>
      <c r="AY1492" s="180" t="s">
        <v>157</v>
      </c>
    </row>
    <row r="1493" spans="2:51" s="14" customFormat="1" ht="12">
      <c r="B1493" s="186"/>
      <c r="D1493" s="179" t="s">
        <v>245</v>
      </c>
      <c r="E1493" s="187" t="s">
        <v>1</v>
      </c>
      <c r="F1493" s="188" t="s">
        <v>554</v>
      </c>
      <c r="H1493" s="189">
        <v>119.78</v>
      </c>
      <c r="I1493" s="190"/>
      <c r="L1493" s="186"/>
      <c r="M1493" s="191"/>
      <c r="N1493" s="192"/>
      <c r="O1493" s="192"/>
      <c r="P1493" s="192"/>
      <c r="Q1493" s="192"/>
      <c r="R1493" s="192"/>
      <c r="S1493" s="192"/>
      <c r="T1493" s="193"/>
      <c r="AT1493" s="187" t="s">
        <v>245</v>
      </c>
      <c r="AU1493" s="187" t="s">
        <v>86</v>
      </c>
      <c r="AV1493" s="14" t="s">
        <v>86</v>
      </c>
      <c r="AW1493" s="14" t="s">
        <v>31</v>
      </c>
      <c r="AX1493" s="14" t="s">
        <v>33</v>
      </c>
      <c r="AY1493" s="187" t="s">
        <v>157</v>
      </c>
    </row>
    <row r="1494" spans="1:47" s="2" customFormat="1" ht="12">
      <c r="A1494" s="33"/>
      <c r="B1494" s="34"/>
      <c r="C1494" s="33"/>
      <c r="D1494" s="179" t="s">
        <v>782</v>
      </c>
      <c r="E1494" s="33"/>
      <c r="F1494" s="220" t="s">
        <v>1502</v>
      </c>
      <c r="G1494" s="33"/>
      <c r="H1494" s="33"/>
      <c r="I1494" s="33"/>
      <c r="J1494" s="33"/>
      <c r="K1494" s="33"/>
      <c r="L1494" s="34"/>
      <c r="M1494" s="202"/>
      <c r="N1494" s="203"/>
      <c r="O1494" s="59"/>
      <c r="P1494" s="59"/>
      <c r="Q1494" s="59"/>
      <c r="R1494" s="59"/>
      <c r="S1494" s="59"/>
      <c r="T1494" s="60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U1494" s="18" t="s">
        <v>86</v>
      </c>
    </row>
    <row r="1495" spans="1:47" s="2" customFormat="1" ht="12">
      <c r="A1495" s="33"/>
      <c r="B1495" s="34"/>
      <c r="C1495" s="33"/>
      <c r="D1495" s="179" t="s">
        <v>782</v>
      </c>
      <c r="E1495" s="33"/>
      <c r="F1495" s="221" t="s">
        <v>1501</v>
      </c>
      <c r="G1495" s="33"/>
      <c r="H1495" s="222">
        <v>0</v>
      </c>
      <c r="I1495" s="33"/>
      <c r="J1495" s="33"/>
      <c r="K1495" s="33"/>
      <c r="L1495" s="34"/>
      <c r="M1495" s="202"/>
      <c r="N1495" s="203"/>
      <c r="O1495" s="59"/>
      <c r="P1495" s="59"/>
      <c r="Q1495" s="59"/>
      <c r="R1495" s="59"/>
      <c r="S1495" s="59"/>
      <c r="T1495" s="60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U1495" s="18" t="s">
        <v>86</v>
      </c>
    </row>
    <row r="1496" spans="1:47" s="2" customFormat="1" ht="12">
      <c r="A1496" s="33"/>
      <c r="B1496" s="34"/>
      <c r="C1496" s="33"/>
      <c r="D1496" s="179" t="s">
        <v>782</v>
      </c>
      <c r="E1496" s="33"/>
      <c r="F1496" s="221" t="s">
        <v>1503</v>
      </c>
      <c r="G1496" s="33"/>
      <c r="H1496" s="222">
        <v>119.78</v>
      </c>
      <c r="I1496" s="33"/>
      <c r="J1496" s="33"/>
      <c r="K1496" s="33"/>
      <c r="L1496" s="34"/>
      <c r="M1496" s="202"/>
      <c r="N1496" s="203"/>
      <c r="O1496" s="59"/>
      <c r="P1496" s="59"/>
      <c r="Q1496" s="59"/>
      <c r="R1496" s="59"/>
      <c r="S1496" s="59"/>
      <c r="T1496" s="60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U1496" s="18" t="s">
        <v>86</v>
      </c>
    </row>
    <row r="1497" spans="1:47" s="2" customFormat="1" ht="12">
      <c r="A1497" s="33"/>
      <c r="B1497" s="34"/>
      <c r="C1497" s="33"/>
      <c r="D1497" s="179" t="s">
        <v>782</v>
      </c>
      <c r="E1497" s="33"/>
      <c r="F1497" s="221" t="s">
        <v>645</v>
      </c>
      <c r="G1497" s="33"/>
      <c r="H1497" s="222">
        <v>119.78</v>
      </c>
      <c r="I1497" s="33"/>
      <c r="J1497" s="33"/>
      <c r="K1497" s="33"/>
      <c r="L1497" s="34"/>
      <c r="M1497" s="202"/>
      <c r="N1497" s="203"/>
      <c r="O1497" s="59"/>
      <c r="P1497" s="59"/>
      <c r="Q1497" s="59"/>
      <c r="R1497" s="59"/>
      <c r="S1497" s="59"/>
      <c r="T1497" s="60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U1497" s="18" t="s">
        <v>86</v>
      </c>
    </row>
    <row r="1498" spans="1:65" s="2" customFormat="1" ht="16.5" customHeight="1">
      <c r="A1498" s="33"/>
      <c r="B1498" s="149"/>
      <c r="C1498" s="163" t="s">
        <v>1892</v>
      </c>
      <c r="D1498" s="163" t="s">
        <v>165</v>
      </c>
      <c r="E1498" s="164" t="s">
        <v>1882</v>
      </c>
      <c r="F1498" s="165" t="s">
        <v>1883</v>
      </c>
      <c r="G1498" s="166" t="s">
        <v>213</v>
      </c>
      <c r="H1498" s="167">
        <v>0.041</v>
      </c>
      <c r="I1498" s="168"/>
      <c r="J1498" s="169">
        <f>ROUND(I1498*H1498,2)</f>
        <v>0</v>
      </c>
      <c r="K1498" s="165" t="s">
        <v>636</v>
      </c>
      <c r="L1498" s="170"/>
      <c r="M1498" s="171" t="s">
        <v>1</v>
      </c>
      <c r="N1498" s="172" t="s">
        <v>43</v>
      </c>
      <c r="O1498" s="59"/>
      <c r="P1498" s="159">
        <f>O1498*H1498</f>
        <v>0</v>
      </c>
      <c r="Q1498" s="159">
        <v>1</v>
      </c>
      <c r="R1498" s="159">
        <f>Q1498*H1498</f>
        <v>0.041</v>
      </c>
      <c r="S1498" s="159">
        <v>0</v>
      </c>
      <c r="T1498" s="160">
        <f>S1498*H1498</f>
        <v>0</v>
      </c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R1498" s="161" t="s">
        <v>168</v>
      </c>
      <c r="AT1498" s="161" t="s">
        <v>165</v>
      </c>
      <c r="AU1498" s="161" t="s">
        <v>86</v>
      </c>
      <c r="AY1498" s="18" t="s">
        <v>157</v>
      </c>
      <c r="BE1498" s="162">
        <f>IF(N1498="základní",J1498,0)</f>
        <v>0</v>
      </c>
      <c r="BF1498" s="162">
        <f>IF(N1498="snížená",J1498,0)</f>
        <v>0</v>
      </c>
      <c r="BG1498" s="162">
        <f>IF(N1498="zákl. přenesená",J1498,0)</f>
        <v>0</v>
      </c>
      <c r="BH1498" s="162">
        <f>IF(N1498="sníž. přenesená",J1498,0)</f>
        <v>0</v>
      </c>
      <c r="BI1498" s="162">
        <f>IF(N1498="nulová",J1498,0)</f>
        <v>0</v>
      </c>
      <c r="BJ1498" s="18" t="s">
        <v>33</v>
      </c>
      <c r="BK1498" s="162">
        <f>ROUND(I1498*H1498,2)</f>
        <v>0</v>
      </c>
      <c r="BL1498" s="18" t="s">
        <v>169</v>
      </c>
      <c r="BM1498" s="161" t="s">
        <v>1893</v>
      </c>
    </row>
    <row r="1499" spans="1:47" s="2" customFormat="1" ht="19.5">
      <c r="A1499" s="33"/>
      <c r="B1499" s="34"/>
      <c r="C1499" s="33"/>
      <c r="D1499" s="179" t="s">
        <v>1217</v>
      </c>
      <c r="E1499" s="33"/>
      <c r="F1499" s="223" t="s">
        <v>1885</v>
      </c>
      <c r="G1499" s="33"/>
      <c r="H1499" s="33"/>
      <c r="I1499" s="201"/>
      <c r="J1499" s="33"/>
      <c r="K1499" s="33"/>
      <c r="L1499" s="34"/>
      <c r="M1499" s="202"/>
      <c r="N1499" s="203"/>
      <c r="O1499" s="59"/>
      <c r="P1499" s="59"/>
      <c r="Q1499" s="59"/>
      <c r="R1499" s="59"/>
      <c r="S1499" s="59"/>
      <c r="T1499" s="60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T1499" s="18" t="s">
        <v>1217</v>
      </c>
      <c r="AU1499" s="18" t="s">
        <v>86</v>
      </c>
    </row>
    <row r="1500" spans="2:51" s="14" customFormat="1" ht="12">
      <c r="B1500" s="186"/>
      <c r="D1500" s="179" t="s">
        <v>245</v>
      </c>
      <c r="F1500" s="188" t="s">
        <v>1894</v>
      </c>
      <c r="H1500" s="189">
        <v>0.041</v>
      </c>
      <c r="I1500" s="190"/>
      <c r="L1500" s="186"/>
      <c r="M1500" s="191"/>
      <c r="N1500" s="192"/>
      <c r="O1500" s="192"/>
      <c r="P1500" s="192"/>
      <c r="Q1500" s="192"/>
      <c r="R1500" s="192"/>
      <c r="S1500" s="192"/>
      <c r="T1500" s="193"/>
      <c r="AT1500" s="187" t="s">
        <v>245</v>
      </c>
      <c r="AU1500" s="187" t="s">
        <v>86</v>
      </c>
      <c r="AV1500" s="14" t="s">
        <v>86</v>
      </c>
      <c r="AW1500" s="14" t="s">
        <v>3</v>
      </c>
      <c r="AX1500" s="14" t="s">
        <v>33</v>
      </c>
      <c r="AY1500" s="187" t="s">
        <v>157</v>
      </c>
    </row>
    <row r="1501" spans="1:65" s="2" customFormat="1" ht="16.5" customHeight="1">
      <c r="A1501" s="33"/>
      <c r="B1501" s="149"/>
      <c r="C1501" s="150" t="s">
        <v>1895</v>
      </c>
      <c r="D1501" s="150" t="s">
        <v>160</v>
      </c>
      <c r="E1501" s="151" t="s">
        <v>1896</v>
      </c>
      <c r="F1501" s="152" t="s">
        <v>1897</v>
      </c>
      <c r="G1501" s="153" t="s">
        <v>284</v>
      </c>
      <c r="H1501" s="154">
        <v>1264</v>
      </c>
      <c r="I1501" s="155"/>
      <c r="J1501" s="156">
        <f>ROUND(I1501*H1501,2)</f>
        <v>0</v>
      </c>
      <c r="K1501" s="152" t="s">
        <v>636</v>
      </c>
      <c r="L1501" s="34"/>
      <c r="M1501" s="157" t="s">
        <v>1</v>
      </c>
      <c r="N1501" s="158" t="s">
        <v>43</v>
      </c>
      <c r="O1501" s="59"/>
      <c r="P1501" s="159">
        <f>O1501*H1501</f>
        <v>0</v>
      </c>
      <c r="Q1501" s="159">
        <v>0.0004</v>
      </c>
      <c r="R1501" s="159">
        <f>Q1501*H1501</f>
        <v>0.5056</v>
      </c>
      <c r="S1501" s="159">
        <v>0</v>
      </c>
      <c r="T1501" s="160">
        <f>S1501*H1501</f>
        <v>0</v>
      </c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R1501" s="161" t="s">
        <v>169</v>
      </c>
      <c r="AT1501" s="161" t="s">
        <v>160</v>
      </c>
      <c r="AU1501" s="161" t="s">
        <v>86</v>
      </c>
      <c r="AY1501" s="18" t="s">
        <v>157</v>
      </c>
      <c r="BE1501" s="162">
        <f>IF(N1501="základní",J1501,0)</f>
        <v>0</v>
      </c>
      <c r="BF1501" s="162">
        <f>IF(N1501="snížená",J1501,0)</f>
        <v>0</v>
      </c>
      <c r="BG1501" s="162">
        <f>IF(N1501="zákl. přenesená",J1501,0)</f>
        <v>0</v>
      </c>
      <c r="BH1501" s="162">
        <f>IF(N1501="sníž. přenesená",J1501,0)</f>
        <v>0</v>
      </c>
      <c r="BI1501" s="162">
        <f>IF(N1501="nulová",J1501,0)</f>
        <v>0</v>
      </c>
      <c r="BJ1501" s="18" t="s">
        <v>33</v>
      </c>
      <c r="BK1501" s="162">
        <f>ROUND(I1501*H1501,2)</f>
        <v>0</v>
      </c>
      <c r="BL1501" s="18" t="s">
        <v>169</v>
      </c>
      <c r="BM1501" s="161" t="s">
        <v>1898</v>
      </c>
    </row>
    <row r="1502" spans="1:47" s="2" customFormat="1" ht="12">
      <c r="A1502" s="33"/>
      <c r="B1502" s="34"/>
      <c r="C1502" s="33"/>
      <c r="D1502" s="199" t="s">
        <v>638</v>
      </c>
      <c r="E1502" s="33"/>
      <c r="F1502" s="200" t="s">
        <v>1899</v>
      </c>
      <c r="G1502" s="33"/>
      <c r="H1502" s="33"/>
      <c r="I1502" s="201"/>
      <c r="J1502" s="33"/>
      <c r="K1502" s="33"/>
      <c r="L1502" s="34"/>
      <c r="M1502" s="202"/>
      <c r="N1502" s="203"/>
      <c r="O1502" s="59"/>
      <c r="P1502" s="59"/>
      <c r="Q1502" s="59"/>
      <c r="R1502" s="59"/>
      <c r="S1502" s="59"/>
      <c r="T1502" s="60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T1502" s="18" t="s">
        <v>638</v>
      </c>
      <c r="AU1502" s="18" t="s">
        <v>86</v>
      </c>
    </row>
    <row r="1503" spans="2:51" s="14" customFormat="1" ht="12">
      <c r="B1503" s="186"/>
      <c r="D1503" s="179" t="s">
        <v>245</v>
      </c>
      <c r="E1503" s="187" t="s">
        <v>1</v>
      </c>
      <c r="F1503" s="188" t="s">
        <v>1900</v>
      </c>
      <c r="H1503" s="189">
        <v>1264</v>
      </c>
      <c r="I1503" s="190"/>
      <c r="L1503" s="186"/>
      <c r="M1503" s="191"/>
      <c r="N1503" s="192"/>
      <c r="O1503" s="192"/>
      <c r="P1503" s="192"/>
      <c r="Q1503" s="192"/>
      <c r="R1503" s="192"/>
      <c r="S1503" s="192"/>
      <c r="T1503" s="193"/>
      <c r="AT1503" s="187" t="s">
        <v>245</v>
      </c>
      <c r="AU1503" s="187" t="s">
        <v>86</v>
      </c>
      <c r="AV1503" s="14" t="s">
        <v>86</v>
      </c>
      <c r="AW1503" s="14" t="s">
        <v>31</v>
      </c>
      <c r="AX1503" s="14" t="s">
        <v>33</v>
      </c>
      <c r="AY1503" s="187" t="s">
        <v>157</v>
      </c>
    </row>
    <row r="1504" spans="1:47" s="2" customFormat="1" ht="12">
      <c r="A1504" s="33"/>
      <c r="B1504" s="34"/>
      <c r="C1504" s="33"/>
      <c r="D1504" s="179" t="s">
        <v>782</v>
      </c>
      <c r="E1504" s="33"/>
      <c r="F1504" s="220" t="s">
        <v>1473</v>
      </c>
      <c r="G1504" s="33"/>
      <c r="H1504" s="33"/>
      <c r="I1504" s="33"/>
      <c r="J1504" s="33"/>
      <c r="K1504" s="33"/>
      <c r="L1504" s="34"/>
      <c r="M1504" s="202"/>
      <c r="N1504" s="203"/>
      <c r="O1504" s="59"/>
      <c r="P1504" s="59"/>
      <c r="Q1504" s="59"/>
      <c r="R1504" s="59"/>
      <c r="S1504" s="59"/>
      <c r="T1504" s="60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U1504" s="18" t="s">
        <v>86</v>
      </c>
    </row>
    <row r="1505" spans="1:47" s="2" customFormat="1" ht="12">
      <c r="A1505" s="33"/>
      <c r="B1505" s="34"/>
      <c r="C1505" s="33"/>
      <c r="D1505" s="179" t="s">
        <v>782</v>
      </c>
      <c r="E1505" s="33"/>
      <c r="F1505" s="221" t="s">
        <v>1474</v>
      </c>
      <c r="G1505" s="33"/>
      <c r="H1505" s="222">
        <v>0</v>
      </c>
      <c r="I1505" s="33"/>
      <c r="J1505" s="33"/>
      <c r="K1505" s="33"/>
      <c r="L1505" s="34"/>
      <c r="M1505" s="202"/>
      <c r="N1505" s="203"/>
      <c r="O1505" s="59"/>
      <c r="P1505" s="59"/>
      <c r="Q1505" s="59"/>
      <c r="R1505" s="59"/>
      <c r="S1505" s="59"/>
      <c r="T1505" s="60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U1505" s="18" t="s">
        <v>86</v>
      </c>
    </row>
    <row r="1506" spans="1:47" s="2" customFormat="1" ht="12">
      <c r="A1506" s="33"/>
      <c r="B1506" s="34"/>
      <c r="C1506" s="33"/>
      <c r="D1506" s="179" t="s">
        <v>782</v>
      </c>
      <c r="E1506" s="33"/>
      <c r="F1506" s="221" t="s">
        <v>1475</v>
      </c>
      <c r="G1506" s="33"/>
      <c r="H1506" s="222">
        <v>632</v>
      </c>
      <c r="I1506" s="33"/>
      <c r="J1506" s="33"/>
      <c r="K1506" s="33"/>
      <c r="L1506" s="34"/>
      <c r="M1506" s="202"/>
      <c r="N1506" s="203"/>
      <c r="O1506" s="59"/>
      <c r="P1506" s="59"/>
      <c r="Q1506" s="59"/>
      <c r="R1506" s="59"/>
      <c r="S1506" s="59"/>
      <c r="T1506" s="60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U1506" s="18" t="s">
        <v>86</v>
      </c>
    </row>
    <row r="1507" spans="1:47" s="2" customFormat="1" ht="12">
      <c r="A1507" s="33"/>
      <c r="B1507" s="34"/>
      <c r="C1507" s="33"/>
      <c r="D1507" s="179" t="s">
        <v>782</v>
      </c>
      <c r="E1507" s="33"/>
      <c r="F1507" s="221" t="s">
        <v>645</v>
      </c>
      <c r="G1507" s="33"/>
      <c r="H1507" s="222">
        <v>632</v>
      </c>
      <c r="I1507" s="33"/>
      <c r="J1507" s="33"/>
      <c r="K1507" s="33"/>
      <c r="L1507" s="34"/>
      <c r="M1507" s="202"/>
      <c r="N1507" s="203"/>
      <c r="O1507" s="59"/>
      <c r="P1507" s="59"/>
      <c r="Q1507" s="59"/>
      <c r="R1507" s="59"/>
      <c r="S1507" s="59"/>
      <c r="T1507" s="60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U1507" s="18" t="s">
        <v>86</v>
      </c>
    </row>
    <row r="1508" spans="1:65" s="2" customFormat="1" ht="24.2" customHeight="1">
      <c r="A1508" s="33"/>
      <c r="B1508" s="149"/>
      <c r="C1508" s="163" t="s">
        <v>1901</v>
      </c>
      <c r="D1508" s="163" t="s">
        <v>165</v>
      </c>
      <c r="E1508" s="164" t="s">
        <v>1902</v>
      </c>
      <c r="F1508" s="165" t="s">
        <v>1903</v>
      </c>
      <c r="G1508" s="166" t="s">
        <v>284</v>
      </c>
      <c r="H1508" s="167">
        <v>736.596</v>
      </c>
      <c r="I1508" s="168"/>
      <c r="J1508" s="169">
        <f>ROUND(I1508*H1508,2)</f>
        <v>0</v>
      </c>
      <c r="K1508" s="165" t="s">
        <v>636</v>
      </c>
      <c r="L1508" s="170"/>
      <c r="M1508" s="171" t="s">
        <v>1</v>
      </c>
      <c r="N1508" s="172" t="s">
        <v>43</v>
      </c>
      <c r="O1508" s="59"/>
      <c r="P1508" s="159">
        <f>O1508*H1508</f>
        <v>0</v>
      </c>
      <c r="Q1508" s="159">
        <v>0.0054</v>
      </c>
      <c r="R1508" s="159">
        <f>Q1508*H1508</f>
        <v>3.9776184000000003</v>
      </c>
      <c r="S1508" s="159">
        <v>0</v>
      </c>
      <c r="T1508" s="160">
        <f>S1508*H1508</f>
        <v>0</v>
      </c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R1508" s="161" t="s">
        <v>168</v>
      </c>
      <c r="AT1508" s="161" t="s">
        <v>165</v>
      </c>
      <c r="AU1508" s="161" t="s">
        <v>86</v>
      </c>
      <c r="AY1508" s="18" t="s">
        <v>157</v>
      </c>
      <c r="BE1508" s="162">
        <f>IF(N1508="základní",J1508,0)</f>
        <v>0</v>
      </c>
      <c r="BF1508" s="162">
        <f>IF(N1508="snížená",J1508,0)</f>
        <v>0</v>
      </c>
      <c r="BG1508" s="162">
        <f>IF(N1508="zákl. přenesená",J1508,0)</f>
        <v>0</v>
      </c>
      <c r="BH1508" s="162">
        <f>IF(N1508="sníž. přenesená",J1508,0)</f>
        <v>0</v>
      </c>
      <c r="BI1508" s="162">
        <f>IF(N1508="nulová",J1508,0)</f>
        <v>0</v>
      </c>
      <c r="BJ1508" s="18" t="s">
        <v>33</v>
      </c>
      <c r="BK1508" s="162">
        <f>ROUND(I1508*H1508,2)</f>
        <v>0</v>
      </c>
      <c r="BL1508" s="18" t="s">
        <v>169</v>
      </c>
      <c r="BM1508" s="161" t="s">
        <v>1904</v>
      </c>
    </row>
    <row r="1509" spans="2:51" s="14" customFormat="1" ht="12">
      <c r="B1509" s="186"/>
      <c r="D1509" s="179" t="s">
        <v>245</v>
      </c>
      <c r="E1509" s="187" t="s">
        <v>1</v>
      </c>
      <c r="F1509" s="188" t="s">
        <v>1905</v>
      </c>
      <c r="H1509" s="189">
        <v>736.596</v>
      </c>
      <c r="I1509" s="190"/>
      <c r="L1509" s="186"/>
      <c r="M1509" s="191"/>
      <c r="N1509" s="192"/>
      <c r="O1509" s="192"/>
      <c r="P1509" s="192"/>
      <c r="Q1509" s="192"/>
      <c r="R1509" s="192"/>
      <c r="S1509" s="192"/>
      <c r="T1509" s="193"/>
      <c r="AT1509" s="187" t="s">
        <v>245</v>
      </c>
      <c r="AU1509" s="187" t="s">
        <v>86</v>
      </c>
      <c r="AV1509" s="14" t="s">
        <v>86</v>
      </c>
      <c r="AW1509" s="14" t="s">
        <v>31</v>
      </c>
      <c r="AX1509" s="14" t="s">
        <v>33</v>
      </c>
      <c r="AY1509" s="187" t="s">
        <v>157</v>
      </c>
    </row>
    <row r="1510" spans="1:47" s="2" customFormat="1" ht="12">
      <c r="A1510" s="33"/>
      <c r="B1510" s="34"/>
      <c r="C1510" s="33"/>
      <c r="D1510" s="179" t="s">
        <v>782</v>
      </c>
      <c r="E1510" s="33"/>
      <c r="F1510" s="220" t="s">
        <v>1473</v>
      </c>
      <c r="G1510" s="33"/>
      <c r="H1510" s="33"/>
      <c r="I1510" s="33"/>
      <c r="J1510" s="33"/>
      <c r="K1510" s="33"/>
      <c r="L1510" s="34"/>
      <c r="M1510" s="202"/>
      <c r="N1510" s="203"/>
      <c r="O1510" s="59"/>
      <c r="P1510" s="59"/>
      <c r="Q1510" s="59"/>
      <c r="R1510" s="59"/>
      <c r="S1510" s="59"/>
      <c r="T1510" s="60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U1510" s="18" t="s">
        <v>86</v>
      </c>
    </row>
    <row r="1511" spans="1:47" s="2" customFormat="1" ht="12">
      <c r="A1511" s="33"/>
      <c r="B1511" s="34"/>
      <c r="C1511" s="33"/>
      <c r="D1511" s="179" t="s">
        <v>782</v>
      </c>
      <c r="E1511" s="33"/>
      <c r="F1511" s="221" t="s">
        <v>1474</v>
      </c>
      <c r="G1511" s="33"/>
      <c r="H1511" s="222">
        <v>0</v>
      </c>
      <c r="I1511" s="33"/>
      <c r="J1511" s="33"/>
      <c r="K1511" s="33"/>
      <c r="L1511" s="34"/>
      <c r="M1511" s="202"/>
      <c r="N1511" s="203"/>
      <c r="O1511" s="59"/>
      <c r="P1511" s="59"/>
      <c r="Q1511" s="59"/>
      <c r="R1511" s="59"/>
      <c r="S1511" s="59"/>
      <c r="T1511" s="60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U1511" s="18" t="s">
        <v>86</v>
      </c>
    </row>
    <row r="1512" spans="1:47" s="2" customFormat="1" ht="12">
      <c r="A1512" s="33"/>
      <c r="B1512" s="34"/>
      <c r="C1512" s="33"/>
      <c r="D1512" s="179" t="s">
        <v>782</v>
      </c>
      <c r="E1512" s="33"/>
      <c r="F1512" s="221" t="s">
        <v>1475</v>
      </c>
      <c r="G1512" s="33"/>
      <c r="H1512" s="222">
        <v>632</v>
      </c>
      <c r="I1512" s="33"/>
      <c r="J1512" s="33"/>
      <c r="K1512" s="33"/>
      <c r="L1512" s="34"/>
      <c r="M1512" s="202"/>
      <c r="N1512" s="203"/>
      <c r="O1512" s="59"/>
      <c r="P1512" s="59"/>
      <c r="Q1512" s="59"/>
      <c r="R1512" s="59"/>
      <c r="S1512" s="59"/>
      <c r="T1512" s="60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U1512" s="18" t="s">
        <v>86</v>
      </c>
    </row>
    <row r="1513" spans="1:47" s="2" customFormat="1" ht="12">
      <c r="A1513" s="33"/>
      <c r="B1513" s="34"/>
      <c r="C1513" s="33"/>
      <c r="D1513" s="179" t="s">
        <v>782</v>
      </c>
      <c r="E1513" s="33"/>
      <c r="F1513" s="221" t="s">
        <v>645</v>
      </c>
      <c r="G1513" s="33"/>
      <c r="H1513" s="222">
        <v>632</v>
      </c>
      <c r="I1513" s="33"/>
      <c r="J1513" s="33"/>
      <c r="K1513" s="33"/>
      <c r="L1513" s="34"/>
      <c r="M1513" s="202"/>
      <c r="N1513" s="203"/>
      <c r="O1513" s="59"/>
      <c r="P1513" s="59"/>
      <c r="Q1513" s="59"/>
      <c r="R1513" s="59"/>
      <c r="S1513" s="59"/>
      <c r="T1513" s="60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U1513" s="18" t="s">
        <v>86</v>
      </c>
    </row>
    <row r="1514" spans="1:65" s="2" customFormat="1" ht="24.2" customHeight="1">
      <c r="A1514" s="33"/>
      <c r="B1514" s="149"/>
      <c r="C1514" s="163" t="s">
        <v>1906</v>
      </c>
      <c r="D1514" s="163" t="s">
        <v>165</v>
      </c>
      <c r="E1514" s="164" t="s">
        <v>1907</v>
      </c>
      <c r="F1514" s="165" t="s">
        <v>1908</v>
      </c>
      <c r="G1514" s="166" t="s">
        <v>284</v>
      </c>
      <c r="H1514" s="167">
        <v>736.596</v>
      </c>
      <c r="I1514" s="168"/>
      <c r="J1514" s="169">
        <f>ROUND(I1514*H1514,2)</f>
        <v>0</v>
      </c>
      <c r="K1514" s="165" t="s">
        <v>636</v>
      </c>
      <c r="L1514" s="170"/>
      <c r="M1514" s="171" t="s">
        <v>1</v>
      </c>
      <c r="N1514" s="172" t="s">
        <v>43</v>
      </c>
      <c r="O1514" s="59"/>
      <c r="P1514" s="159">
        <f>O1514*H1514</f>
        <v>0</v>
      </c>
      <c r="Q1514" s="159">
        <v>0.0065</v>
      </c>
      <c r="R1514" s="159">
        <f>Q1514*H1514</f>
        <v>4.7878739999999995</v>
      </c>
      <c r="S1514" s="159">
        <v>0</v>
      </c>
      <c r="T1514" s="160">
        <f>S1514*H1514</f>
        <v>0</v>
      </c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R1514" s="161" t="s">
        <v>168</v>
      </c>
      <c r="AT1514" s="161" t="s">
        <v>165</v>
      </c>
      <c r="AU1514" s="161" t="s">
        <v>86</v>
      </c>
      <c r="AY1514" s="18" t="s">
        <v>157</v>
      </c>
      <c r="BE1514" s="162">
        <f>IF(N1514="základní",J1514,0)</f>
        <v>0</v>
      </c>
      <c r="BF1514" s="162">
        <f>IF(N1514="snížená",J1514,0)</f>
        <v>0</v>
      </c>
      <c r="BG1514" s="162">
        <f>IF(N1514="zákl. přenesená",J1514,0)</f>
        <v>0</v>
      </c>
      <c r="BH1514" s="162">
        <f>IF(N1514="sníž. přenesená",J1514,0)</f>
        <v>0</v>
      </c>
      <c r="BI1514" s="162">
        <f>IF(N1514="nulová",J1514,0)</f>
        <v>0</v>
      </c>
      <c r="BJ1514" s="18" t="s">
        <v>33</v>
      </c>
      <c r="BK1514" s="162">
        <f>ROUND(I1514*H1514,2)</f>
        <v>0</v>
      </c>
      <c r="BL1514" s="18" t="s">
        <v>169</v>
      </c>
      <c r="BM1514" s="161" t="s">
        <v>1909</v>
      </c>
    </row>
    <row r="1515" spans="2:51" s="14" customFormat="1" ht="12">
      <c r="B1515" s="186"/>
      <c r="D1515" s="179" t="s">
        <v>245</v>
      </c>
      <c r="E1515" s="187" t="s">
        <v>1</v>
      </c>
      <c r="F1515" s="188" t="s">
        <v>1905</v>
      </c>
      <c r="H1515" s="189">
        <v>736.596</v>
      </c>
      <c r="I1515" s="190"/>
      <c r="L1515" s="186"/>
      <c r="M1515" s="191"/>
      <c r="N1515" s="192"/>
      <c r="O1515" s="192"/>
      <c r="P1515" s="192"/>
      <c r="Q1515" s="192"/>
      <c r="R1515" s="192"/>
      <c r="S1515" s="192"/>
      <c r="T1515" s="193"/>
      <c r="AT1515" s="187" t="s">
        <v>245</v>
      </c>
      <c r="AU1515" s="187" t="s">
        <v>86</v>
      </c>
      <c r="AV1515" s="14" t="s">
        <v>86</v>
      </c>
      <c r="AW1515" s="14" t="s">
        <v>31</v>
      </c>
      <c r="AX1515" s="14" t="s">
        <v>33</v>
      </c>
      <c r="AY1515" s="187" t="s">
        <v>157</v>
      </c>
    </row>
    <row r="1516" spans="1:47" s="2" customFormat="1" ht="12">
      <c r="A1516" s="33"/>
      <c r="B1516" s="34"/>
      <c r="C1516" s="33"/>
      <c r="D1516" s="179" t="s">
        <v>782</v>
      </c>
      <c r="E1516" s="33"/>
      <c r="F1516" s="220" t="s">
        <v>1473</v>
      </c>
      <c r="G1516" s="33"/>
      <c r="H1516" s="33"/>
      <c r="I1516" s="33"/>
      <c r="J1516" s="33"/>
      <c r="K1516" s="33"/>
      <c r="L1516" s="34"/>
      <c r="M1516" s="202"/>
      <c r="N1516" s="203"/>
      <c r="O1516" s="59"/>
      <c r="P1516" s="59"/>
      <c r="Q1516" s="59"/>
      <c r="R1516" s="59"/>
      <c r="S1516" s="59"/>
      <c r="T1516" s="60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U1516" s="18" t="s">
        <v>86</v>
      </c>
    </row>
    <row r="1517" spans="1:47" s="2" customFormat="1" ht="12">
      <c r="A1517" s="33"/>
      <c r="B1517" s="34"/>
      <c r="C1517" s="33"/>
      <c r="D1517" s="179" t="s">
        <v>782</v>
      </c>
      <c r="E1517" s="33"/>
      <c r="F1517" s="221" t="s">
        <v>1474</v>
      </c>
      <c r="G1517" s="33"/>
      <c r="H1517" s="222">
        <v>0</v>
      </c>
      <c r="I1517" s="33"/>
      <c r="J1517" s="33"/>
      <c r="K1517" s="33"/>
      <c r="L1517" s="34"/>
      <c r="M1517" s="202"/>
      <c r="N1517" s="203"/>
      <c r="O1517" s="59"/>
      <c r="P1517" s="59"/>
      <c r="Q1517" s="59"/>
      <c r="R1517" s="59"/>
      <c r="S1517" s="59"/>
      <c r="T1517" s="60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U1517" s="18" t="s">
        <v>86</v>
      </c>
    </row>
    <row r="1518" spans="1:47" s="2" customFormat="1" ht="12">
      <c r="A1518" s="33"/>
      <c r="B1518" s="34"/>
      <c r="C1518" s="33"/>
      <c r="D1518" s="179" t="s">
        <v>782</v>
      </c>
      <c r="E1518" s="33"/>
      <c r="F1518" s="221" t="s">
        <v>1475</v>
      </c>
      <c r="G1518" s="33"/>
      <c r="H1518" s="222">
        <v>632</v>
      </c>
      <c r="I1518" s="33"/>
      <c r="J1518" s="33"/>
      <c r="K1518" s="33"/>
      <c r="L1518" s="34"/>
      <c r="M1518" s="202"/>
      <c r="N1518" s="203"/>
      <c r="O1518" s="59"/>
      <c r="P1518" s="59"/>
      <c r="Q1518" s="59"/>
      <c r="R1518" s="59"/>
      <c r="S1518" s="59"/>
      <c r="T1518" s="60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U1518" s="18" t="s">
        <v>86</v>
      </c>
    </row>
    <row r="1519" spans="1:47" s="2" customFormat="1" ht="12">
      <c r="A1519" s="33"/>
      <c r="B1519" s="34"/>
      <c r="C1519" s="33"/>
      <c r="D1519" s="179" t="s">
        <v>782</v>
      </c>
      <c r="E1519" s="33"/>
      <c r="F1519" s="221" t="s">
        <v>645</v>
      </c>
      <c r="G1519" s="33"/>
      <c r="H1519" s="222">
        <v>632</v>
      </c>
      <c r="I1519" s="33"/>
      <c r="J1519" s="33"/>
      <c r="K1519" s="33"/>
      <c r="L1519" s="34"/>
      <c r="M1519" s="202"/>
      <c r="N1519" s="203"/>
      <c r="O1519" s="59"/>
      <c r="P1519" s="59"/>
      <c r="Q1519" s="59"/>
      <c r="R1519" s="59"/>
      <c r="S1519" s="59"/>
      <c r="T1519" s="60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U1519" s="18" t="s">
        <v>86</v>
      </c>
    </row>
    <row r="1520" spans="1:65" s="2" customFormat="1" ht="16.5" customHeight="1">
      <c r="A1520" s="33"/>
      <c r="B1520" s="149"/>
      <c r="C1520" s="150" t="s">
        <v>1910</v>
      </c>
      <c r="D1520" s="150" t="s">
        <v>160</v>
      </c>
      <c r="E1520" s="151" t="s">
        <v>1911</v>
      </c>
      <c r="F1520" s="152" t="s">
        <v>1912</v>
      </c>
      <c r="G1520" s="153" t="s">
        <v>284</v>
      </c>
      <c r="H1520" s="154">
        <v>239.56</v>
      </c>
      <c r="I1520" s="155"/>
      <c r="J1520" s="156">
        <f>ROUND(I1520*H1520,2)</f>
        <v>0</v>
      </c>
      <c r="K1520" s="152" t="s">
        <v>636</v>
      </c>
      <c r="L1520" s="34"/>
      <c r="M1520" s="157" t="s">
        <v>1</v>
      </c>
      <c r="N1520" s="158" t="s">
        <v>43</v>
      </c>
      <c r="O1520" s="59"/>
      <c r="P1520" s="159">
        <f>O1520*H1520</f>
        <v>0</v>
      </c>
      <c r="Q1520" s="159">
        <v>0.0004</v>
      </c>
      <c r="R1520" s="159">
        <f>Q1520*H1520</f>
        <v>0.095824</v>
      </c>
      <c r="S1520" s="159">
        <v>0</v>
      </c>
      <c r="T1520" s="160">
        <f>S1520*H1520</f>
        <v>0</v>
      </c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R1520" s="161" t="s">
        <v>169</v>
      </c>
      <c r="AT1520" s="161" t="s">
        <v>160</v>
      </c>
      <c r="AU1520" s="161" t="s">
        <v>86</v>
      </c>
      <c r="AY1520" s="18" t="s">
        <v>157</v>
      </c>
      <c r="BE1520" s="162">
        <f>IF(N1520="základní",J1520,0)</f>
        <v>0</v>
      </c>
      <c r="BF1520" s="162">
        <f>IF(N1520="snížená",J1520,0)</f>
        <v>0</v>
      </c>
      <c r="BG1520" s="162">
        <f>IF(N1520="zákl. přenesená",J1520,0)</f>
        <v>0</v>
      </c>
      <c r="BH1520" s="162">
        <f>IF(N1520="sníž. přenesená",J1520,0)</f>
        <v>0</v>
      </c>
      <c r="BI1520" s="162">
        <f>IF(N1520="nulová",J1520,0)</f>
        <v>0</v>
      </c>
      <c r="BJ1520" s="18" t="s">
        <v>33</v>
      </c>
      <c r="BK1520" s="162">
        <f>ROUND(I1520*H1520,2)</f>
        <v>0</v>
      </c>
      <c r="BL1520" s="18" t="s">
        <v>169</v>
      </c>
      <c r="BM1520" s="161" t="s">
        <v>1913</v>
      </c>
    </row>
    <row r="1521" spans="1:47" s="2" customFormat="1" ht="12">
      <c r="A1521" s="33"/>
      <c r="B1521" s="34"/>
      <c r="C1521" s="33"/>
      <c r="D1521" s="199" t="s">
        <v>638</v>
      </c>
      <c r="E1521" s="33"/>
      <c r="F1521" s="200" t="s">
        <v>1914</v>
      </c>
      <c r="G1521" s="33"/>
      <c r="H1521" s="33"/>
      <c r="I1521" s="201"/>
      <c r="J1521" s="33"/>
      <c r="K1521" s="33"/>
      <c r="L1521" s="34"/>
      <c r="M1521" s="202"/>
      <c r="N1521" s="203"/>
      <c r="O1521" s="59"/>
      <c r="P1521" s="59"/>
      <c r="Q1521" s="59"/>
      <c r="R1521" s="59"/>
      <c r="S1521" s="59"/>
      <c r="T1521" s="60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T1521" s="18" t="s">
        <v>638</v>
      </c>
      <c r="AU1521" s="18" t="s">
        <v>86</v>
      </c>
    </row>
    <row r="1522" spans="2:51" s="14" customFormat="1" ht="12">
      <c r="B1522" s="186"/>
      <c r="D1522" s="179" t="s">
        <v>245</v>
      </c>
      <c r="E1522" s="187" t="s">
        <v>1</v>
      </c>
      <c r="F1522" s="188" t="s">
        <v>1915</v>
      </c>
      <c r="H1522" s="189">
        <v>239.56</v>
      </c>
      <c r="I1522" s="190"/>
      <c r="L1522" s="186"/>
      <c r="M1522" s="191"/>
      <c r="N1522" s="192"/>
      <c r="O1522" s="192"/>
      <c r="P1522" s="192"/>
      <c r="Q1522" s="192"/>
      <c r="R1522" s="192"/>
      <c r="S1522" s="192"/>
      <c r="T1522" s="193"/>
      <c r="AT1522" s="187" t="s">
        <v>245</v>
      </c>
      <c r="AU1522" s="187" t="s">
        <v>86</v>
      </c>
      <c r="AV1522" s="14" t="s">
        <v>86</v>
      </c>
      <c r="AW1522" s="14" t="s">
        <v>31</v>
      </c>
      <c r="AX1522" s="14" t="s">
        <v>33</v>
      </c>
      <c r="AY1522" s="187" t="s">
        <v>157</v>
      </c>
    </row>
    <row r="1523" spans="1:47" s="2" customFormat="1" ht="12">
      <c r="A1523" s="33"/>
      <c r="B1523" s="34"/>
      <c r="C1523" s="33"/>
      <c r="D1523" s="179" t="s">
        <v>782</v>
      </c>
      <c r="E1523" s="33"/>
      <c r="F1523" s="220" t="s">
        <v>1502</v>
      </c>
      <c r="G1523" s="33"/>
      <c r="H1523" s="33"/>
      <c r="I1523" s="33"/>
      <c r="J1523" s="33"/>
      <c r="K1523" s="33"/>
      <c r="L1523" s="34"/>
      <c r="M1523" s="202"/>
      <c r="N1523" s="203"/>
      <c r="O1523" s="59"/>
      <c r="P1523" s="59"/>
      <c r="Q1523" s="59"/>
      <c r="R1523" s="59"/>
      <c r="S1523" s="59"/>
      <c r="T1523" s="60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U1523" s="18" t="s">
        <v>86</v>
      </c>
    </row>
    <row r="1524" spans="1:47" s="2" customFormat="1" ht="12">
      <c r="A1524" s="33"/>
      <c r="B1524" s="34"/>
      <c r="C1524" s="33"/>
      <c r="D1524" s="179" t="s">
        <v>782</v>
      </c>
      <c r="E1524" s="33"/>
      <c r="F1524" s="221" t="s">
        <v>1501</v>
      </c>
      <c r="G1524" s="33"/>
      <c r="H1524" s="222">
        <v>0</v>
      </c>
      <c r="I1524" s="33"/>
      <c r="J1524" s="33"/>
      <c r="K1524" s="33"/>
      <c r="L1524" s="34"/>
      <c r="M1524" s="202"/>
      <c r="N1524" s="203"/>
      <c r="O1524" s="59"/>
      <c r="P1524" s="59"/>
      <c r="Q1524" s="59"/>
      <c r="R1524" s="59"/>
      <c r="S1524" s="59"/>
      <c r="T1524" s="60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U1524" s="18" t="s">
        <v>86</v>
      </c>
    </row>
    <row r="1525" spans="1:47" s="2" customFormat="1" ht="12">
      <c r="A1525" s="33"/>
      <c r="B1525" s="34"/>
      <c r="C1525" s="33"/>
      <c r="D1525" s="179" t="s">
        <v>782</v>
      </c>
      <c r="E1525" s="33"/>
      <c r="F1525" s="221" t="s">
        <v>1503</v>
      </c>
      <c r="G1525" s="33"/>
      <c r="H1525" s="222">
        <v>119.78</v>
      </c>
      <c r="I1525" s="33"/>
      <c r="J1525" s="33"/>
      <c r="K1525" s="33"/>
      <c r="L1525" s="34"/>
      <c r="M1525" s="202"/>
      <c r="N1525" s="203"/>
      <c r="O1525" s="59"/>
      <c r="P1525" s="59"/>
      <c r="Q1525" s="59"/>
      <c r="R1525" s="59"/>
      <c r="S1525" s="59"/>
      <c r="T1525" s="60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U1525" s="18" t="s">
        <v>86</v>
      </c>
    </row>
    <row r="1526" spans="1:47" s="2" customFormat="1" ht="12">
      <c r="A1526" s="33"/>
      <c r="B1526" s="34"/>
      <c r="C1526" s="33"/>
      <c r="D1526" s="179" t="s">
        <v>782</v>
      </c>
      <c r="E1526" s="33"/>
      <c r="F1526" s="221" t="s">
        <v>645</v>
      </c>
      <c r="G1526" s="33"/>
      <c r="H1526" s="222">
        <v>119.78</v>
      </c>
      <c r="I1526" s="33"/>
      <c r="J1526" s="33"/>
      <c r="K1526" s="33"/>
      <c r="L1526" s="34"/>
      <c r="M1526" s="202"/>
      <c r="N1526" s="203"/>
      <c r="O1526" s="59"/>
      <c r="P1526" s="59"/>
      <c r="Q1526" s="59"/>
      <c r="R1526" s="59"/>
      <c r="S1526" s="59"/>
      <c r="T1526" s="60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U1526" s="18" t="s">
        <v>86</v>
      </c>
    </row>
    <row r="1527" spans="1:65" s="2" customFormat="1" ht="24.2" customHeight="1">
      <c r="A1527" s="33"/>
      <c r="B1527" s="149"/>
      <c r="C1527" s="163" t="s">
        <v>1916</v>
      </c>
      <c r="D1527" s="163" t="s">
        <v>165</v>
      </c>
      <c r="E1527" s="164" t="s">
        <v>1902</v>
      </c>
      <c r="F1527" s="165" t="s">
        <v>1903</v>
      </c>
      <c r="G1527" s="166" t="s">
        <v>284</v>
      </c>
      <c r="H1527" s="167">
        <v>146.251</v>
      </c>
      <c r="I1527" s="168"/>
      <c r="J1527" s="169">
        <f>ROUND(I1527*H1527,2)</f>
        <v>0</v>
      </c>
      <c r="K1527" s="165" t="s">
        <v>636</v>
      </c>
      <c r="L1527" s="170"/>
      <c r="M1527" s="171" t="s">
        <v>1</v>
      </c>
      <c r="N1527" s="172" t="s">
        <v>43</v>
      </c>
      <c r="O1527" s="59"/>
      <c r="P1527" s="159">
        <f>O1527*H1527</f>
        <v>0</v>
      </c>
      <c r="Q1527" s="159">
        <v>0.0054</v>
      </c>
      <c r="R1527" s="159">
        <f>Q1527*H1527</f>
        <v>0.7897554000000001</v>
      </c>
      <c r="S1527" s="159">
        <v>0</v>
      </c>
      <c r="T1527" s="160">
        <f>S1527*H1527</f>
        <v>0</v>
      </c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R1527" s="161" t="s">
        <v>168</v>
      </c>
      <c r="AT1527" s="161" t="s">
        <v>165</v>
      </c>
      <c r="AU1527" s="161" t="s">
        <v>86</v>
      </c>
      <c r="AY1527" s="18" t="s">
        <v>157</v>
      </c>
      <c r="BE1527" s="162">
        <f>IF(N1527="základní",J1527,0)</f>
        <v>0</v>
      </c>
      <c r="BF1527" s="162">
        <f>IF(N1527="snížená",J1527,0)</f>
        <v>0</v>
      </c>
      <c r="BG1527" s="162">
        <f>IF(N1527="zákl. přenesená",J1527,0)</f>
        <v>0</v>
      </c>
      <c r="BH1527" s="162">
        <f>IF(N1527="sníž. přenesená",J1527,0)</f>
        <v>0</v>
      </c>
      <c r="BI1527" s="162">
        <f>IF(N1527="nulová",J1527,0)</f>
        <v>0</v>
      </c>
      <c r="BJ1527" s="18" t="s">
        <v>33</v>
      </c>
      <c r="BK1527" s="162">
        <f>ROUND(I1527*H1527,2)</f>
        <v>0</v>
      </c>
      <c r="BL1527" s="18" t="s">
        <v>169</v>
      </c>
      <c r="BM1527" s="161" t="s">
        <v>1917</v>
      </c>
    </row>
    <row r="1528" spans="2:51" s="14" customFormat="1" ht="12">
      <c r="B1528" s="186"/>
      <c r="D1528" s="179" t="s">
        <v>245</v>
      </c>
      <c r="E1528" s="187" t="s">
        <v>1</v>
      </c>
      <c r="F1528" s="188" t="s">
        <v>1918</v>
      </c>
      <c r="H1528" s="189">
        <v>146.251</v>
      </c>
      <c r="I1528" s="190"/>
      <c r="L1528" s="186"/>
      <c r="M1528" s="191"/>
      <c r="N1528" s="192"/>
      <c r="O1528" s="192"/>
      <c r="P1528" s="192"/>
      <c r="Q1528" s="192"/>
      <c r="R1528" s="192"/>
      <c r="S1528" s="192"/>
      <c r="T1528" s="193"/>
      <c r="AT1528" s="187" t="s">
        <v>245</v>
      </c>
      <c r="AU1528" s="187" t="s">
        <v>86</v>
      </c>
      <c r="AV1528" s="14" t="s">
        <v>86</v>
      </c>
      <c r="AW1528" s="14" t="s">
        <v>31</v>
      </c>
      <c r="AX1528" s="14" t="s">
        <v>33</v>
      </c>
      <c r="AY1528" s="187" t="s">
        <v>157</v>
      </c>
    </row>
    <row r="1529" spans="1:47" s="2" customFormat="1" ht="12">
      <c r="A1529" s="33"/>
      <c r="B1529" s="34"/>
      <c r="C1529" s="33"/>
      <c r="D1529" s="179" t="s">
        <v>782</v>
      </c>
      <c r="E1529" s="33"/>
      <c r="F1529" s="220" t="s">
        <v>1502</v>
      </c>
      <c r="G1529" s="33"/>
      <c r="H1529" s="33"/>
      <c r="I1529" s="33"/>
      <c r="J1529" s="33"/>
      <c r="K1529" s="33"/>
      <c r="L1529" s="34"/>
      <c r="M1529" s="202"/>
      <c r="N1529" s="203"/>
      <c r="O1529" s="59"/>
      <c r="P1529" s="59"/>
      <c r="Q1529" s="59"/>
      <c r="R1529" s="59"/>
      <c r="S1529" s="59"/>
      <c r="T1529" s="60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U1529" s="18" t="s">
        <v>86</v>
      </c>
    </row>
    <row r="1530" spans="1:47" s="2" customFormat="1" ht="12">
      <c r="A1530" s="33"/>
      <c r="B1530" s="34"/>
      <c r="C1530" s="33"/>
      <c r="D1530" s="179" t="s">
        <v>782</v>
      </c>
      <c r="E1530" s="33"/>
      <c r="F1530" s="221" t="s">
        <v>1501</v>
      </c>
      <c r="G1530" s="33"/>
      <c r="H1530" s="222">
        <v>0</v>
      </c>
      <c r="I1530" s="33"/>
      <c r="J1530" s="33"/>
      <c r="K1530" s="33"/>
      <c r="L1530" s="34"/>
      <c r="M1530" s="202"/>
      <c r="N1530" s="203"/>
      <c r="O1530" s="59"/>
      <c r="P1530" s="59"/>
      <c r="Q1530" s="59"/>
      <c r="R1530" s="59"/>
      <c r="S1530" s="59"/>
      <c r="T1530" s="60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U1530" s="18" t="s">
        <v>86</v>
      </c>
    </row>
    <row r="1531" spans="1:47" s="2" customFormat="1" ht="12">
      <c r="A1531" s="33"/>
      <c r="B1531" s="34"/>
      <c r="C1531" s="33"/>
      <c r="D1531" s="179" t="s">
        <v>782</v>
      </c>
      <c r="E1531" s="33"/>
      <c r="F1531" s="221" t="s">
        <v>1503</v>
      </c>
      <c r="G1531" s="33"/>
      <c r="H1531" s="222">
        <v>119.78</v>
      </c>
      <c r="I1531" s="33"/>
      <c r="J1531" s="33"/>
      <c r="K1531" s="33"/>
      <c r="L1531" s="34"/>
      <c r="M1531" s="202"/>
      <c r="N1531" s="203"/>
      <c r="O1531" s="59"/>
      <c r="P1531" s="59"/>
      <c r="Q1531" s="59"/>
      <c r="R1531" s="59"/>
      <c r="S1531" s="59"/>
      <c r="T1531" s="60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U1531" s="18" t="s">
        <v>86</v>
      </c>
    </row>
    <row r="1532" spans="1:47" s="2" customFormat="1" ht="12">
      <c r="A1532" s="33"/>
      <c r="B1532" s="34"/>
      <c r="C1532" s="33"/>
      <c r="D1532" s="179" t="s">
        <v>782</v>
      </c>
      <c r="E1532" s="33"/>
      <c r="F1532" s="221" t="s">
        <v>645</v>
      </c>
      <c r="G1532" s="33"/>
      <c r="H1532" s="222">
        <v>119.78</v>
      </c>
      <c r="I1532" s="33"/>
      <c r="J1532" s="33"/>
      <c r="K1532" s="33"/>
      <c r="L1532" s="34"/>
      <c r="M1532" s="202"/>
      <c r="N1532" s="203"/>
      <c r="O1532" s="59"/>
      <c r="P1532" s="59"/>
      <c r="Q1532" s="59"/>
      <c r="R1532" s="59"/>
      <c r="S1532" s="59"/>
      <c r="T1532" s="60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U1532" s="18" t="s">
        <v>86</v>
      </c>
    </row>
    <row r="1533" spans="1:65" s="2" customFormat="1" ht="24.2" customHeight="1">
      <c r="A1533" s="33"/>
      <c r="B1533" s="149"/>
      <c r="C1533" s="163" t="s">
        <v>1919</v>
      </c>
      <c r="D1533" s="163" t="s">
        <v>165</v>
      </c>
      <c r="E1533" s="164" t="s">
        <v>1907</v>
      </c>
      <c r="F1533" s="165" t="s">
        <v>1908</v>
      </c>
      <c r="G1533" s="166" t="s">
        <v>284</v>
      </c>
      <c r="H1533" s="167">
        <v>146.251</v>
      </c>
      <c r="I1533" s="168"/>
      <c r="J1533" s="169">
        <f>ROUND(I1533*H1533,2)</f>
        <v>0</v>
      </c>
      <c r="K1533" s="165" t="s">
        <v>636</v>
      </c>
      <c r="L1533" s="170"/>
      <c r="M1533" s="171" t="s">
        <v>1</v>
      </c>
      <c r="N1533" s="172" t="s">
        <v>43</v>
      </c>
      <c r="O1533" s="59"/>
      <c r="P1533" s="159">
        <f>O1533*H1533</f>
        <v>0</v>
      </c>
      <c r="Q1533" s="159">
        <v>0.0065</v>
      </c>
      <c r="R1533" s="159">
        <f>Q1533*H1533</f>
        <v>0.9506315</v>
      </c>
      <c r="S1533" s="159">
        <v>0</v>
      </c>
      <c r="T1533" s="160">
        <f>S1533*H1533</f>
        <v>0</v>
      </c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R1533" s="161" t="s">
        <v>168</v>
      </c>
      <c r="AT1533" s="161" t="s">
        <v>165</v>
      </c>
      <c r="AU1533" s="161" t="s">
        <v>86</v>
      </c>
      <c r="AY1533" s="18" t="s">
        <v>157</v>
      </c>
      <c r="BE1533" s="162">
        <f>IF(N1533="základní",J1533,0)</f>
        <v>0</v>
      </c>
      <c r="BF1533" s="162">
        <f>IF(N1533="snížená",J1533,0)</f>
        <v>0</v>
      </c>
      <c r="BG1533" s="162">
        <f>IF(N1533="zákl. přenesená",J1533,0)</f>
        <v>0</v>
      </c>
      <c r="BH1533" s="162">
        <f>IF(N1533="sníž. přenesená",J1533,0)</f>
        <v>0</v>
      </c>
      <c r="BI1533" s="162">
        <f>IF(N1533="nulová",J1533,0)</f>
        <v>0</v>
      </c>
      <c r="BJ1533" s="18" t="s">
        <v>33</v>
      </c>
      <c r="BK1533" s="162">
        <f>ROUND(I1533*H1533,2)</f>
        <v>0</v>
      </c>
      <c r="BL1533" s="18" t="s">
        <v>169</v>
      </c>
      <c r="BM1533" s="161" t="s">
        <v>1920</v>
      </c>
    </row>
    <row r="1534" spans="2:51" s="14" customFormat="1" ht="12">
      <c r="B1534" s="186"/>
      <c r="D1534" s="179" t="s">
        <v>245</v>
      </c>
      <c r="E1534" s="187" t="s">
        <v>1</v>
      </c>
      <c r="F1534" s="188" t="s">
        <v>1918</v>
      </c>
      <c r="H1534" s="189">
        <v>146.251</v>
      </c>
      <c r="I1534" s="190"/>
      <c r="L1534" s="186"/>
      <c r="M1534" s="191"/>
      <c r="N1534" s="192"/>
      <c r="O1534" s="192"/>
      <c r="P1534" s="192"/>
      <c r="Q1534" s="192"/>
      <c r="R1534" s="192"/>
      <c r="S1534" s="192"/>
      <c r="T1534" s="193"/>
      <c r="AT1534" s="187" t="s">
        <v>245</v>
      </c>
      <c r="AU1534" s="187" t="s">
        <v>86</v>
      </c>
      <c r="AV1534" s="14" t="s">
        <v>86</v>
      </c>
      <c r="AW1534" s="14" t="s">
        <v>31</v>
      </c>
      <c r="AX1534" s="14" t="s">
        <v>33</v>
      </c>
      <c r="AY1534" s="187" t="s">
        <v>157</v>
      </c>
    </row>
    <row r="1535" spans="1:47" s="2" customFormat="1" ht="12">
      <c r="A1535" s="33"/>
      <c r="B1535" s="34"/>
      <c r="C1535" s="33"/>
      <c r="D1535" s="179" t="s">
        <v>782</v>
      </c>
      <c r="E1535" s="33"/>
      <c r="F1535" s="220" t="s">
        <v>1502</v>
      </c>
      <c r="G1535" s="33"/>
      <c r="H1535" s="33"/>
      <c r="I1535" s="33"/>
      <c r="J1535" s="33"/>
      <c r="K1535" s="33"/>
      <c r="L1535" s="34"/>
      <c r="M1535" s="202"/>
      <c r="N1535" s="203"/>
      <c r="O1535" s="59"/>
      <c r="P1535" s="59"/>
      <c r="Q1535" s="59"/>
      <c r="R1535" s="59"/>
      <c r="S1535" s="59"/>
      <c r="T1535" s="60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U1535" s="18" t="s">
        <v>86</v>
      </c>
    </row>
    <row r="1536" spans="1:47" s="2" customFormat="1" ht="12">
      <c r="A1536" s="33"/>
      <c r="B1536" s="34"/>
      <c r="C1536" s="33"/>
      <c r="D1536" s="179" t="s">
        <v>782</v>
      </c>
      <c r="E1536" s="33"/>
      <c r="F1536" s="221" t="s">
        <v>1501</v>
      </c>
      <c r="G1536" s="33"/>
      <c r="H1536" s="222">
        <v>0</v>
      </c>
      <c r="I1536" s="33"/>
      <c r="J1536" s="33"/>
      <c r="K1536" s="33"/>
      <c r="L1536" s="34"/>
      <c r="M1536" s="202"/>
      <c r="N1536" s="203"/>
      <c r="O1536" s="59"/>
      <c r="P1536" s="59"/>
      <c r="Q1536" s="59"/>
      <c r="R1536" s="59"/>
      <c r="S1536" s="59"/>
      <c r="T1536" s="60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U1536" s="18" t="s">
        <v>86</v>
      </c>
    </row>
    <row r="1537" spans="1:47" s="2" customFormat="1" ht="12">
      <c r="A1537" s="33"/>
      <c r="B1537" s="34"/>
      <c r="C1537" s="33"/>
      <c r="D1537" s="179" t="s">
        <v>782</v>
      </c>
      <c r="E1537" s="33"/>
      <c r="F1537" s="221" t="s">
        <v>1503</v>
      </c>
      <c r="G1537" s="33"/>
      <c r="H1537" s="222">
        <v>119.78</v>
      </c>
      <c r="I1537" s="33"/>
      <c r="J1537" s="33"/>
      <c r="K1537" s="33"/>
      <c r="L1537" s="34"/>
      <c r="M1537" s="202"/>
      <c r="N1537" s="203"/>
      <c r="O1537" s="59"/>
      <c r="P1537" s="59"/>
      <c r="Q1537" s="59"/>
      <c r="R1537" s="59"/>
      <c r="S1537" s="59"/>
      <c r="T1537" s="60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U1537" s="18" t="s">
        <v>86</v>
      </c>
    </row>
    <row r="1538" spans="1:47" s="2" customFormat="1" ht="12">
      <c r="A1538" s="33"/>
      <c r="B1538" s="34"/>
      <c r="C1538" s="33"/>
      <c r="D1538" s="179" t="s">
        <v>782</v>
      </c>
      <c r="E1538" s="33"/>
      <c r="F1538" s="221" t="s">
        <v>645</v>
      </c>
      <c r="G1538" s="33"/>
      <c r="H1538" s="222">
        <v>119.78</v>
      </c>
      <c r="I1538" s="33"/>
      <c r="J1538" s="33"/>
      <c r="K1538" s="33"/>
      <c r="L1538" s="34"/>
      <c r="M1538" s="202"/>
      <c r="N1538" s="203"/>
      <c r="O1538" s="59"/>
      <c r="P1538" s="59"/>
      <c r="Q1538" s="59"/>
      <c r="R1538" s="59"/>
      <c r="S1538" s="59"/>
      <c r="T1538" s="60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U1538" s="18" t="s">
        <v>86</v>
      </c>
    </row>
    <row r="1539" spans="1:65" s="2" customFormat="1" ht="16.5" customHeight="1">
      <c r="A1539" s="33"/>
      <c r="B1539" s="149"/>
      <c r="C1539" s="150" t="s">
        <v>1921</v>
      </c>
      <c r="D1539" s="150" t="s">
        <v>160</v>
      </c>
      <c r="E1539" s="151" t="s">
        <v>1922</v>
      </c>
      <c r="F1539" s="152" t="s">
        <v>1923</v>
      </c>
      <c r="G1539" s="153" t="s">
        <v>284</v>
      </c>
      <c r="H1539" s="154">
        <v>1234.918</v>
      </c>
      <c r="I1539" s="155"/>
      <c r="J1539" s="156">
        <f>ROUND(I1539*H1539,2)</f>
        <v>0</v>
      </c>
      <c r="K1539" s="152" t="s">
        <v>636</v>
      </c>
      <c r="L1539" s="34"/>
      <c r="M1539" s="157" t="s">
        <v>1</v>
      </c>
      <c r="N1539" s="158" t="s">
        <v>43</v>
      </c>
      <c r="O1539" s="59"/>
      <c r="P1539" s="159">
        <f>O1539*H1539</f>
        <v>0</v>
      </c>
      <c r="Q1539" s="159">
        <v>0</v>
      </c>
      <c r="R1539" s="159">
        <f>Q1539*H1539</f>
        <v>0</v>
      </c>
      <c r="S1539" s="159">
        <v>0</v>
      </c>
      <c r="T1539" s="160">
        <f>S1539*H1539</f>
        <v>0</v>
      </c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R1539" s="161" t="s">
        <v>169</v>
      </c>
      <c r="AT1539" s="161" t="s">
        <v>160</v>
      </c>
      <c r="AU1539" s="161" t="s">
        <v>86</v>
      </c>
      <c r="AY1539" s="18" t="s">
        <v>157</v>
      </c>
      <c r="BE1539" s="162">
        <f>IF(N1539="základní",J1539,0)</f>
        <v>0</v>
      </c>
      <c r="BF1539" s="162">
        <f>IF(N1539="snížená",J1539,0)</f>
        <v>0</v>
      </c>
      <c r="BG1539" s="162">
        <f>IF(N1539="zákl. přenesená",J1539,0)</f>
        <v>0</v>
      </c>
      <c r="BH1539" s="162">
        <f>IF(N1539="sníž. přenesená",J1539,0)</f>
        <v>0</v>
      </c>
      <c r="BI1539" s="162">
        <f>IF(N1539="nulová",J1539,0)</f>
        <v>0</v>
      </c>
      <c r="BJ1539" s="18" t="s">
        <v>33</v>
      </c>
      <c r="BK1539" s="162">
        <f>ROUND(I1539*H1539,2)</f>
        <v>0</v>
      </c>
      <c r="BL1539" s="18" t="s">
        <v>169</v>
      </c>
      <c r="BM1539" s="161" t="s">
        <v>1924</v>
      </c>
    </row>
    <row r="1540" spans="1:47" s="2" customFormat="1" ht="12">
      <c r="A1540" s="33"/>
      <c r="B1540" s="34"/>
      <c r="C1540" s="33"/>
      <c r="D1540" s="199" t="s">
        <v>638</v>
      </c>
      <c r="E1540" s="33"/>
      <c r="F1540" s="200" t="s">
        <v>1925</v>
      </c>
      <c r="G1540" s="33"/>
      <c r="H1540" s="33"/>
      <c r="I1540" s="201"/>
      <c r="J1540" s="33"/>
      <c r="K1540" s="33"/>
      <c r="L1540" s="34"/>
      <c r="M1540" s="202"/>
      <c r="N1540" s="203"/>
      <c r="O1540" s="59"/>
      <c r="P1540" s="59"/>
      <c r="Q1540" s="59"/>
      <c r="R1540" s="59"/>
      <c r="S1540" s="59"/>
      <c r="T1540" s="60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T1540" s="18" t="s">
        <v>638</v>
      </c>
      <c r="AU1540" s="18" t="s">
        <v>86</v>
      </c>
    </row>
    <row r="1541" spans="2:51" s="14" customFormat="1" ht="12">
      <c r="B1541" s="186"/>
      <c r="D1541" s="179" t="s">
        <v>245</v>
      </c>
      <c r="E1541" s="187" t="s">
        <v>1</v>
      </c>
      <c r="F1541" s="188" t="s">
        <v>1926</v>
      </c>
      <c r="H1541" s="189">
        <v>1782.918</v>
      </c>
      <c r="I1541" s="190"/>
      <c r="L1541" s="186"/>
      <c r="M1541" s="191"/>
      <c r="N1541" s="192"/>
      <c r="O1541" s="192"/>
      <c r="P1541" s="192"/>
      <c r="Q1541" s="192"/>
      <c r="R1541" s="192"/>
      <c r="S1541" s="192"/>
      <c r="T1541" s="193"/>
      <c r="AT1541" s="187" t="s">
        <v>245</v>
      </c>
      <c r="AU1541" s="187" t="s">
        <v>86</v>
      </c>
      <c r="AV1541" s="14" t="s">
        <v>86</v>
      </c>
      <c r="AW1541" s="14" t="s">
        <v>31</v>
      </c>
      <c r="AX1541" s="14" t="s">
        <v>78</v>
      </c>
      <c r="AY1541" s="187" t="s">
        <v>157</v>
      </c>
    </row>
    <row r="1542" spans="2:51" s="13" customFormat="1" ht="12">
      <c r="B1542" s="178"/>
      <c r="D1542" s="179" t="s">
        <v>245</v>
      </c>
      <c r="E1542" s="180" t="s">
        <v>1</v>
      </c>
      <c r="F1542" s="181" t="s">
        <v>1927</v>
      </c>
      <c r="H1542" s="180" t="s">
        <v>1</v>
      </c>
      <c r="I1542" s="182"/>
      <c r="L1542" s="178"/>
      <c r="M1542" s="183"/>
      <c r="N1542" s="184"/>
      <c r="O1542" s="184"/>
      <c r="P1542" s="184"/>
      <c r="Q1542" s="184"/>
      <c r="R1542" s="184"/>
      <c r="S1542" s="184"/>
      <c r="T1542" s="185"/>
      <c r="AT1542" s="180" t="s">
        <v>245</v>
      </c>
      <c r="AU1542" s="180" t="s">
        <v>86</v>
      </c>
      <c r="AV1542" s="13" t="s">
        <v>33</v>
      </c>
      <c r="AW1542" s="13" t="s">
        <v>31</v>
      </c>
      <c r="AX1542" s="13" t="s">
        <v>78</v>
      </c>
      <c r="AY1542" s="180" t="s">
        <v>157</v>
      </c>
    </row>
    <row r="1543" spans="2:51" s="14" customFormat="1" ht="12">
      <c r="B1543" s="186"/>
      <c r="D1543" s="179" t="s">
        <v>245</v>
      </c>
      <c r="E1543" s="187" t="s">
        <v>1</v>
      </c>
      <c r="F1543" s="188" t="s">
        <v>1928</v>
      </c>
      <c r="H1543" s="189">
        <v>-85</v>
      </c>
      <c r="I1543" s="190"/>
      <c r="L1543" s="186"/>
      <c r="M1543" s="191"/>
      <c r="N1543" s="192"/>
      <c r="O1543" s="192"/>
      <c r="P1543" s="192"/>
      <c r="Q1543" s="192"/>
      <c r="R1543" s="192"/>
      <c r="S1543" s="192"/>
      <c r="T1543" s="193"/>
      <c r="AT1543" s="187" t="s">
        <v>245</v>
      </c>
      <c r="AU1543" s="187" t="s">
        <v>86</v>
      </c>
      <c r="AV1543" s="14" t="s">
        <v>86</v>
      </c>
      <c r="AW1543" s="14" t="s">
        <v>31</v>
      </c>
      <c r="AX1543" s="14" t="s">
        <v>78</v>
      </c>
      <c r="AY1543" s="187" t="s">
        <v>157</v>
      </c>
    </row>
    <row r="1544" spans="2:51" s="14" customFormat="1" ht="12">
      <c r="B1544" s="186"/>
      <c r="D1544" s="179" t="s">
        <v>245</v>
      </c>
      <c r="E1544" s="187" t="s">
        <v>1</v>
      </c>
      <c r="F1544" s="188" t="s">
        <v>1929</v>
      </c>
      <c r="H1544" s="189">
        <v>-40</v>
      </c>
      <c r="I1544" s="190"/>
      <c r="L1544" s="186"/>
      <c r="M1544" s="191"/>
      <c r="N1544" s="192"/>
      <c r="O1544" s="192"/>
      <c r="P1544" s="192"/>
      <c r="Q1544" s="192"/>
      <c r="R1544" s="192"/>
      <c r="S1544" s="192"/>
      <c r="T1544" s="193"/>
      <c r="AT1544" s="187" t="s">
        <v>245</v>
      </c>
      <c r="AU1544" s="187" t="s">
        <v>86</v>
      </c>
      <c r="AV1544" s="14" t="s">
        <v>86</v>
      </c>
      <c r="AW1544" s="14" t="s">
        <v>31</v>
      </c>
      <c r="AX1544" s="14" t="s">
        <v>78</v>
      </c>
      <c r="AY1544" s="187" t="s">
        <v>157</v>
      </c>
    </row>
    <row r="1545" spans="2:51" s="14" customFormat="1" ht="12">
      <c r="B1545" s="186"/>
      <c r="D1545" s="179" t="s">
        <v>245</v>
      </c>
      <c r="E1545" s="187" t="s">
        <v>1</v>
      </c>
      <c r="F1545" s="188" t="s">
        <v>1930</v>
      </c>
      <c r="H1545" s="189">
        <v>-30</v>
      </c>
      <c r="I1545" s="190"/>
      <c r="L1545" s="186"/>
      <c r="M1545" s="191"/>
      <c r="N1545" s="192"/>
      <c r="O1545" s="192"/>
      <c r="P1545" s="192"/>
      <c r="Q1545" s="192"/>
      <c r="R1545" s="192"/>
      <c r="S1545" s="192"/>
      <c r="T1545" s="193"/>
      <c r="AT1545" s="187" t="s">
        <v>245</v>
      </c>
      <c r="AU1545" s="187" t="s">
        <v>86</v>
      </c>
      <c r="AV1545" s="14" t="s">
        <v>86</v>
      </c>
      <c r="AW1545" s="14" t="s">
        <v>31</v>
      </c>
      <c r="AX1545" s="14" t="s">
        <v>78</v>
      </c>
      <c r="AY1545" s="187" t="s">
        <v>157</v>
      </c>
    </row>
    <row r="1546" spans="2:51" s="14" customFormat="1" ht="12">
      <c r="B1546" s="186"/>
      <c r="D1546" s="179" t="s">
        <v>245</v>
      </c>
      <c r="E1546" s="187" t="s">
        <v>1</v>
      </c>
      <c r="F1546" s="188" t="s">
        <v>1931</v>
      </c>
      <c r="H1546" s="189">
        <v>-390</v>
      </c>
      <c r="I1546" s="190"/>
      <c r="L1546" s="186"/>
      <c r="M1546" s="191"/>
      <c r="N1546" s="192"/>
      <c r="O1546" s="192"/>
      <c r="P1546" s="192"/>
      <c r="Q1546" s="192"/>
      <c r="R1546" s="192"/>
      <c r="S1546" s="192"/>
      <c r="T1546" s="193"/>
      <c r="AT1546" s="187" t="s">
        <v>245</v>
      </c>
      <c r="AU1546" s="187" t="s">
        <v>86</v>
      </c>
      <c r="AV1546" s="14" t="s">
        <v>86</v>
      </c>
      <c r="AW1546" s="14" t="s">
        <v>31</v>
      </c>
      <c r="AX1546" s="14" t="s">
        <v>78</v>
      </c>
      <c r="AY1546" s="187" t="s">
        <v>157</v>
      </c>
    </row>
    <row r="1547" spans="2:51" s="14" customFormat="1" ht="12">
      <c r="B1547" s="186"/>
      <c r="D1547" s="179" t="s">
        <v>245</v>
      </c>
      <c r="E1547" s="187" t="s">
        <v>1</v>
      </c>
      <c r="F1547" s="188" t="s">
        <v>1932</v>
      </c>
      <c r="H1547" s="189">
        <v>-3</v>
      </c>
      <c r="I1547" s="190"/>
      <c r="L1547" s="186"/>
      <c r="M1547" s="191"/>
      <c r="N1547" s="192"/>
      <c r="O1547" s="192"/>
      <c r="P1547" s="192"/>
      <c r="Q1547" s="192"/>
      <c r="R1547" s="192"/>
      <c r="S1547" s="192"/>
      <c r="T1547" s="193"/>
      <c r="AT1547" s="187" t="s">
        <v>245</v>
      </c>
      <c r="AU1547" s="187" t="s">
        <v>86</v>
      </c>
      <c r="AV1547" s="14" t="s">
        <v>86</v>
      </c>
      <c r="AW1547" s="14" t="s">
        <v>31</v>
      </c>
      <c r="AX1547" s="14" t="s">
        <v>78</v>
      </c>
      <c r="AY1547" s="187" t="s">
        <v>157</v>
      </c>
    </row>
    <row r="1548" spans="2:51" s="15" customFormat="1" ht="12">
      <c r="B1548" s="204"/>
      <c r="D1548" s="179" t="s">
        <v>245</v>
      </c>
      <c r="E1548" s="205" t="s">
        <v>594</v>
      </c>
      <c r="F1548" s="206" t="s">
        <v>645</v>
      </c>
      <c r="H1548" s="207">
        <v>1234.918</v>
      </c>
      <c r="I1548" s="208"/>
      <c r="L1548" s="204"/>
      <c r="M1548" s="209"/>
      <c r="N1548" s="210"/>
      <c r="O1548" s="210"/>
      <c r="P1548" s="210"/>
      <c r="Q1548" s="210"/>
      <c r="R1548" s="210"/>
      <c r="S1548" s="210"/>
      <c r="T1548" s="211"/>
      <c r="AT1548" s="205" t="s">
        <v>245</v>
      </c>
      <c r="AU1548" s="205" t="s">
        <v>86</v>
      </c>
      <c r="AV1548" s="15" t="s">
        <v>164</v>
      </c>
      <c r="AW1548" s="15" t="s">
        <v>31</v>
      </c>
      <c r="AX1548" s="15" t="s">
        <v>33</v>
      </c>
      <c r="AY1548" s="205" t="s">
        <v>157</v>
      </c>
    </row>
    <row r="1549" spans="1:47" s="2" customFormat="1" ht="12">
      <c r="A1549" s="33"/>
      <c r="B1549" s="34"/>
      <c r="C1549" s="33"/>
      <c r="D1549" s="179" t="s">
        <v>782</v>
      </c>
      <c r="E1549" s="33"/>
      <c r="F1549" s="220" t="s">
        <v>1933</v>
      </c>
      <c r="G1549" s="33"/>
      <c r="H1549" s="33"/>
      <c r="I1549" s="33"/>
      <c r="J1549" s="33"/>
      <c r="K1549" s="33"/>
      <c r="L1549" s="34"/>
      <c r="M1549" s="202"/>
      <c r="N1549" s="203"/>
      <c r="O1549" s="59"/>
      <c r="P1549" s="59"/>
      <c r="Q1549" s="59"/>
      <c r="R1549" s="59"/>
      <c r="S1549" s="59"/>
      <c r="T1549" s="60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U1549" s="18" t="s">
        <v>86</v>
      </c>
    </row>
    <row r="1550" spans="1:47" s="2" customFormat="1" ht="12">
      <c r="A1550" s="33"/>
      <c r="B1550" s="34"/>
      <c r="C1550" s="33"/>
      <c r="D1550" s="179" t="s">
        <v>782</v>
      </c>
      <c r="E1550" s="33"/>
      <c r="F1550" s="221" t="s">
        <v>1934</v>
      </c>
      <c r="G1550" s="33"/>
      <c r="H1550" s="222">
        <v>0</v>
      </c>
      <c r="I1550" s="33"/>
      <c r="J1550" s="33"/>
      <c r="K1550" s="33"/>
      <c r="L1550" s="34"/>
      <c r="M1550" s="202"/>
      <c r="N1550" s="203"/>
      <c r="O1550" s="59"/>
      <c r="P1550" s="59"/>
      <c r="Q1550" s="59"/>
      <c r="R1550" s="59"/>
      <c r="S1550" s="59"/>
      <c r="T1550" s="60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U1550" s="18" t="s">
        <v>86</v>
      </c>
    </row>
    <row r="1551" spans="1:47" s="2" customFormat="1" ht="12">
      <c r="A1551" s="33"/>
      <c r="B1551" s="34"/>
      <c r="C1551" s="33"/>
      <c r="D1551" s="179" t="s">
        <v>782</v>
      </c>
      <c r="E1551" s="33"/>
      <c r="F1551" s="221" t="s">
        <v>1935</v>
      </c>
      <c r="G1551" s="33"/>
      <c r="H1551" s="222">
        <v>897.05</v>
      </c>
      <c r="I1551" s="33"/>
      <c r="J1551" s="33"/>
      <c r="K1551" s="33"/>
      <c r="L1551" s="34"/>
      <c r="M1551" s="202"/>
      <c r="N1551" s="203"/>
      <c r="O1551" s="59"/>
      <c r="P1551" s="59"/>
      <c r="Q1551" s="59"/>
      <c r="R1551" s="59"/>
      <c r="S1551" s="59"/>
      <c r="T1551" s="60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U1551" s="18" t="s">
        <v>86</v>
      </c>
    </row>
    <row r="1552" spans="1:47" s="2" customFormat="1" ht="12">
      <c r="A1552" s="33"/>
      <c r="B1552" s="34"/>
      <c r="C1552" s="33"/>
      <c r="D1552" s="179" t="s">
        <v>782</v>
      </c>
      <c r="E1552" s="33"/>
      <c r="F1552" s="221" t="s">
        <v>645</v>
      </c>
      <c r="G1552" s="33"/>
      <c r="H1552" s="222">
        <v>897.05</v>
      </c>
      <c r="I1552" s="33"/>
      <c r="J1552" s="33"/>
      <c r="K1552" s="33"/>
      <c r="L1552" s="34"/>
      <c r="M1552" s="202"/>
      <c r="N1552" s="203"/>
      <c r="O1552" s="59"/>
      <c r="P1552" s="59"/>
      <c r="Q1552" s="59"/>
      <c r="R1552" s="59"/>
      <c r="S1552" s="59"/>
      <c r="T1552" s="60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U1552" s="18" t="s">
        <v>86</v>
      </c>
    </row>
    <row r="1553" spans="1:47" s="2" customFormat="1" ht="12">
      <c r="A1553" s="33"/>
      <c r="B1553" s="34"/>
      <c r="C1553" s="33"/>
      <c r="D1553" s="179" t="s">
        <v>782</v>
      </c>
      <c r="E1553" s="33"/>
      <c r="F1553" s="220" t="s">
        <v>1936</v>
      </c>
      <c r="G1553" s="33"/>
      <c r="H1553" s="33"/>
      <c r="I1553" s="33"/>
      <c r="J1553" s="33"/>
      <c r="K1553" s="33"/>
      <c r="L1553" s="34"/>
      <c r="M1553" s="202"/>
      <c r="N1553" s="203"/>
      <c r="O1553" s="59"/>
      <c r="P1553" s="59"/>
      <c r="Q1553" s="59"/>
      <c r="R1553" s="59"/>
      <c r="S1553" s="59"/>
      <c r="T1553" s="60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U1553" s="18" t="s">
        <v>86</v>
      </c>
    </row>
    <row r="1554" spans="1:47" s="2" customFormat="1" ht="12">
      <c r="A1554" s="33"/>
      <c r="B1554" s="34"/>
      <c r="C1554" s="33"/>
      <c r="D1554" s="179" t="s">
        <v>782</v>
      </c>
      <c r="E1554" s="33"/>
      <c r="F1554" s="221" t="s">
        <v>1937</v>
      </c>
      <c r="G1554" s="33"/>
      <c r="H1554" s="222">
        <v>0</v>
      </c>
      <c r="I1554" s="33"/>
      <c r="J1554" s="33"/>
      <c r="K1554" s="33"/>
      <c r="L1554" s="34"/>
      <c r="M1554" s="202"/>
      <c r="N1554" s="203"/>
      <c r="O1554" s="59"/>
      <c r="P1554" s="59"/>
      <c r="Q1554" s="59"/>
      <c r="R1554" s="59"/>
      <c r="S1554" s="59"/>
      <c r="T1554" s="60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U1554" s="18" t="s">
        <v>86</v>
      </c>
    </row>
    <row r="1555" spans="1:47" s="2" customFormat="1" ht="12">
      <c r="A1555" s="33"/>
      <c r="B1555" s="34"/>
      <c r="C1555" s="33"/>
      <c r="D1555" s="179" t="s">
        <v>782</v>
      </c>
      <c r="E1555" s="33"/>
      <c r="F1555" s="221" t="s">
        <v>1938</v>
      </c>
      <c r="G1555" s="33"/>
      <c r="H1555" s="222">
        <v>625</v>
      </c>
      <c r="I1555" s="33"/>
      <c r="J1555" s="33"/>
      <c r="K1555" s="33"/>
      <c r="L1555" s="34"/>
      <c r="M1555" s="202"/>
      <c r="N1555" s="203"/>
      <c r="O1555" s="59"/>
      <c r="P1555" s="59"/>
      <c r="Q1555" s="59"/>
      <c r="R1555" s="59"/>
      <c r="S1555" s="59"/>
      <c r="T1555" s="60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U1555" s="18" t="s">
        <v>86</v>
      </c>
    </row>
    <row r="1556" spans="1:47" s="2" customFormat="1" ht="12">
      <c r="A1556" s="33"/>
      <c r="B1556" s="34"/>
      <c r="C1556" s="33"/>
      <c r="D1556" s="179" t="s">
        <v>782</v>
      </c>
      <c r="E1556" s="33"/>
      <c r="F1556" s="221" t="s">
        <v>1939</v>
      </c>
      <c r="G1556" s="33"/>
      <c r="H1556" s="222">
        <v>0</v>
      </c>
      <c r="I1556" s="33"/>
      <c r="J1556" s="33"/>
      <c r="K1556" s="33"/>
      <c r="L1556" s="34"/>
      <c r="M1556" s="202"/>
      <c r="N1556" s="203"/>
      <c r="O1556" s="59"/>
      <c r="P1556" s="59"/>
      <c r="Q1556" s="59"/>
      <c r="R1556" s="59"/>
      <c r="S1556" s="59"/>
      <c r="T1556" s="60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U1556" s="18" t="s">
        <v>86</v>
      </c>
    </row>
    <row r="1557" spans="1:47" s="2" customFormat="1" ht="12">
      <c r="A1557" s="33"/>
      <c r="B1557" s="34"/>
      <c r="C1557" s="33"/>
      <c r="D1557" s="179" t="s">
        <v>782</v>
      </c>
      <c r="E1557" s="33"/>
      <c r="F1557" s="221" t="s">
        <v>1940</v>
      </c>
      <c r="G1557" s="33"/>
      <c r="H1557" s="222">
        <v>73.33</v>
      </c>
      <c r="I1557" s="33"/>
      <c r="J1557" s="33"/>
      <c r="K1557" s="33"/>
      <c r="L1557" s="34"/>
      <c r="M1557" s="202"/>
      <c r="N1557" s="203"/>
      <c r="O1557" s="59"/>
      <c r="P1557" s="59"/>
      <c r="Q1557" s="59"/>
      <c r="R1557" s="59"/>
      <c r="S1557" s="59"/>
      <c r="T1557" s="60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U1557" s="18" t="s">
        <v>86</v>
      </c>
    </row>
    <row r="1558" spans="1:47" s="2" customFormat="1" ht="12">
      <c r="A1558" s="33"/>
      <c r="B1558" s="34"/>
      <c r="C1558" s="33"/>
      <c r="D1558" s="179" t="s">
        <v>782</v>
      </c>
      <c r="E1558" s="33"/>
      <c r="F1558" s="221" t="s">
        <v>1941</v>
      </c>
      <c r="G1558" s="33"/>
      <c r="H1558" s="222">
        <v>29.536</v>
      </c>
      <c r="I1558" s="33"/>
      <c r="J1558" s="33"/>
      <c r="K1558" s="33"/>
      <c r="L1558" s="34"/>
      <c r="M1558" s="202"/>
      <c r="N1558" s="203"/>
      <c r="O1558" s="59"/>
      <c r="P1558" s="59"/>
      <c r="Q1558" s="59"/>
      <c r="R1558" s="59"/>
      <c r="S1558" s="59"/>
      <c r="T1558" s="60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  <c r="AE1558" s="33"/>
      <c r="AU1558" s="18" t="s">
        <v>86</v>
      </c>
    </row>
    <row r="1559" spans="1:47" s="2" customFormat="1" ht="12">
      <c r="A1559" s="33"/>
      <c r="B1559" s="34"/>
      <c r="C1559" s="33"/>
      <c r="D1559" s="179" t="s">
        <v>782</v>
      </c>
      <c r="E1559" s="33"/>
      <c r="F1559" s="221" t="s">
        <v>1942</v>
      </c>
      <c r="G1559" s="33"/>
      <c r="H1559" s="222">
        <v>79.456</v>
      </c>
      <c r="I1559" s="33"/>
      <c r="J1559" s="33"/>
      <c r="K1559" s="33"/>
      <c r="L1559" s="34"/>
      <c r="M1559" s="202"/>
      <c r="N1559" s="203"/>
      <c r="O1559" s="59"/>
      <c r="P1559" s="59"/>
      <c r="Q1559" s="59"/>
      <c r="R1559" s="59"/>
      <c r="S1559" s="59"/>
      <c r="T1559" s="60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U1559" s="18" t="s">
        <v>86</v>
      </c>
    </row>
    <row r="1560" spans="1:47" s="2" customFormat="1" ht="12">
      <c r="A1560" s="33"/>
      <c r="B1560" s="34"/>
      <c r="C1560" s="33"/>
      <c r="D1560" s="179" t="s">
        <v>782</v>
      </c>
      <c r="E1560" s="33"/>
      <c r="F1560" s="221" t="s">
        <v>1943</v>
      </c>
      <c r="G1560" s="33"/>
      <c r="H1560" s="222">
        <v>45.656</v>
      </c>
      <c r="I1560" s="33"/>
      <c r="J1560" s="33"/>
      <c r="K1560" s="33"/>
      <c r="L1560" s="34"/>
      <c r="M1560" s="202"/>
      <c r="N1560" s="203"/>
      <c r="O1560" s="59"/>
      <c r="P1560" s="59"/>
      <c r="Q1560" s="59"/>
      <c r="R1560" s="59"/>
      <c r="S1560" s="59"/>
      <c r="T1560" s="60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U1560" s="18" t="s">
        <v>86</v>
      </c>
    </row>
    <row r="1561" spans="1:47" s="2" customFormat="1" ht="12">
      <c r="A1561" s="33"/>
      <c r="B1561" s="34"/>
      <c r="C1561" s="33"/>
      <c r="D1561" s="179" t="s">
        <v>782</v>
      </c>
      <c r="E1561" s="33"/>
      <c r="F1561" s="221" t="s">
        <v>1944</v>
      </c>
      <c r="G1561" s="33"/>
      <c r="H1561" s="222">
        <v>28.428</v>
      </c>
      <c r="I1561" s="33"/>
      <c r="J1561" s="33"/>
      <c r="K1561" s="33"/>
      <c r="L1561" s="34"/>
      <c r="M1561" s="202"/>
      <c r="N1561" s="203"/>
      <c r="O1561" s="59"/>
      <c r="P1561" s="59"/>
      <c r="Q1561" s="59"/>
      <c r="R1561" s="59"/>
      <c r="S1561" s="59"/>
      <c r="T1561" s="60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U1561" s="18" t="s">
        <v>86</v>
      </c>
    </row>
    <row r="1562" spans="1:47" s="2" customFormat="1" ht="12">
      <c r="A1562" s="33"/>
      <c r="B1562" s="34"/>
      <c r="C1562" s="33"/>
      <c r="D1562" s="179" t="s">
        <v>782</v>
      </c>
      <c r="E1562" s="33"/>
      <c r="F1562" s="221" t="s">
        <v>1945</v>
      </c>
      <c r="G1562" s="33"/>
      <c r="H1562" s="222">
        <v>4.462</v>
      </c>
      <c r="I1562" s="33"/>
      <c r="J1562" s="33"/>
      <c r="K1562" s="33"/>
      <c r="L1562" s="34"/>
      <c r="M1562" s="202"/>
      <c r="N1562" s="203"/>
      <c r="O1562" s="59"/>
      <c r="P1562" s="59"/>
      <c r="Q1562" s="59"/>
      <c r="R1562" s="59"/>
      <c r="S1562" s="59"/>
      <c r="T1562" s="60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U1562" s="18" t="s">
        <v>86</v>
      </c>
    </row>
    <row r="1563" spans="1:47" s="2" customFormat="1" ht="12">
      <c r="A1563" s="33"/>
      <c r="B1563" s="34"/>
      <c r="C1563" s="33"/>
      <c r="D1563" s="179" t="s">
        <v>782</v>
      </c>
      <c r="E1563" s="33"/>
      <c r="F1563" s="221" t="s">
        <v>645</v>
      </c>
      <c r="G1563" s="33"/>
      <c r="H1563" s="222">
        <v>885.868</v>
      </c>
      <c r="I1563" s="33"/>
      <c r="J1563" s="33"/>
      <c r="K1563" s="33"/>
      <c r="L1563" s="34"/>
      <c r="M1563" s="202"/>
      <c r="N1563" s="203"/>
      <c r="O1563" s="59"/>
      <c r="P1563" s="59"/>
      <c r="Q1563" s="59"/>
      <c r="R1563" s="59"/>
      <c r="S1563" s="59"/>
      <c r="T1563" s="60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U1563" s="18" t="s">
        <v>86</v>
      </c>
    </row>
    <row r="1564" spans="1:65" s="2" customFormat="1" ht="16.5" customHeight="1">
      <c r="A1564" s="33"/>
      <c r="B1564" s="149"/>
      <c r="C1564" s="150" t="s">
        <v>1946</v>
      </c>
      <c r="D1564" s="150" t="s">
        <v>160</v>
      </c>
      <c r="E1564" s="151" t="s">
        <v>1947</v>
      </c>
      <c r="F1564" s="152" t="s">
        <v>1948</v>
      </c>
      <c r="G1564" s="153" t="s">
        <v>284</v>
      </c>
      <c r="H1564" s="154">
        <v>246.984</v>
      </c>
      <c r="I1564" s="155"/>
      <c r="J1564" s="156">
        <f>ROUND(I1564*H1564,2)</f>
        <v>0</v>
      </c>
      <c r="K1564" s="152" t="s">
        <v>636</v>
      </c>
      <c r="L1564" s="34"/>
      <c r="M1564" s="157" t="s">
        <v>1</v>
      </c>
      <c r="N1564" s="158" t="s">
        <v>43</v>
      </c>
      <c r="O1564" s="59"/>
      <c r="P1564" s="159">
        <f>O1564*H1564</f>
        <v>0</v>
      </c>
      <c r="Q1564" s="159">
        <v>0</v>
      </c>
      <c r="R1564" s="159">
        <f>Q1564*H1564</f>
        <v>0</v>
      </c>
      <c r="S1564" s="159">
        <v>0</v>
      </c>
      <c r="T1564" s="160">
        <f>S1564*H1564</f>
        <v>0</v>
      </c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R1564" s="161" t="s">
        <v>169</v>
      </c>
      <c r="AT1564" s="161" t="s">
        <v>160</v>
      </c>
      <c r="AU1564" s="161" t="s">
        <v>86</v>
      </c>
      <c r="AY1564" s="18" t="s">
        <v>157</v>
      </c>
      <c r="BE1564" s="162">
        <f>IF(N1564="základní",J1564,0)</f>
        <v>0</v>
      </c>
      <c r="BF1564" s="162">
        <f>IF(N1564="snížená",J1564,0)</f>
        <v>0</v>
      </c>
      <c r="BG1564" s="162">
        <f>IF(N1564="zákl. přenesená",J1564,0)</f>
        <v>0</v>
      </c>
      <c r="BH1564" s="162">
        <f>IF(N1564="sníž. přenesená",J1564,0)</f>
        <v>0</v>
      </c>
      <c r="BI1564" s="162">
        <f>IF(N1564="nulová",J1564,0)</f>
        <v>0</v>
      </c>
      <c r="BJ1564" s="18" t="s">
        <v>33</v>
      </c>
      <c r="BK1564" s="162">
        <f>ROUND(I1564*H1564,2)</f>
        <v>0</v>
      </c>
      <c r="BL1564" s="18" t="s">
        <v>169</v>
      </c>
      <c r="BM1564" s="161" t="s">
        <v>1949</v>
      </c>
    </row>
    <row r="1565" spans="1:47" s="2" customFormat="1" ht="12">
      <c r="A1565" s="33"/>
      <c r="B1565" s="34"/>
      <c r="C1565" s="33"/>
      <c r="D1565" s="199" t="s">
        <v>638</v>
      </c>
      <c r="E1565" s="33"/>
      <c r="F1565" s="200" t="s">
        <v>1950</v>
      </c>
      <c r="G1565" s="33"/>
      <c r="H1565" s="33"/>
      <c r="I1565" s="201"/>
      <c r="J1565" s="33"/>
      <c r="K1565" s="33"/>
      <c r="L1565" s="34"/>
      <c r="M1565" s="202"/>
      <c r="N1565" s="203"/>
      <c r="O1565" s="59"/>
      <c r="P1565" s="59"/>
      <c r="Q1565" s="59"/>
      <c r="R1565" s="59"/>
      <c r="S1565" s="59"/>
      <c r="T1565" s="60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T1565" s="18" t="s">
        <v>638</v>
      </c>
      <c r="AU1565" s="18" t="s">
        <v>86</v>
      </c>
    </row>
    <row r="1566" spans="2:51" s="14" customFormat="1" ht="12">
      <c r="B1566" s="186"/>
      <c r="D1566" s="179" t="s">
        <v>245</v>
      </c>
      <c r="E1566" s="187" t="s">
        <v>1</v>
      </c>
      <c r="F1566" s="188" t="s">
        <v>1951</v>
      </c>
      <c r="H1566" s="189">
        <v>246.984</v>
      </c>
      <c r="I1566" s="190"/>
      <c r="L1566" s="186"/>
      <c r="M1566" s="191"/>
      <c r="N1566" s="192"/>
      <c r="O1566" s="192"/>
      <c r="P1566" s="192"/>
      <c r="Q1566" s="192"/>
      <c r="R1566" s="192"/>
      <c r="S1566" s="192"/>
      <c r="T1566" s="193"/>
      <c r="AT1566" s="187" t="s">
        <v>245</v>
      </c>
      <c r="AU1566" s="187" t="s">
        <v>86</v>
      </c>
      <c r="AV1566" s="14" t="s">
        <v>86</v>
      </c>
      <c r="AW1566" s="14" t="s">
        <v>31</v>
      </c>
      <c r="AX1566" s="14" t="s">
        <v>33</v>
      </c>
      <c r="AY1566" s="187" t="s">
        <v>157</v>
      </c>
    </row>
    <row r="1567" spans="1:47" s="2" customFormat="1" ht="12">
      <c r="A1567" s="33"/>
      <c r="B1567" s="34"/>
      <c r="C1567" s="33"/>
      <c r="D1567" s="179" t="s">
        <v>782</v>
      </c>
      <c r="E1567" s="33"/>
      <c r="F1567" s="220" t="s">
        <v>1952</v>
      </c>
      <c r="G1567" s="33"/>
      <c r="H1567" s="33"/>
      <c r="I1567" s="33"/>
      <c r="J1567" s="33"/>
      <c r="K1567" s="33"/>
      <c r="L1567" s="34"/>
      <c r="M1567" s="202"/>
      <c r="N1567" s="203"/>
      <c r="O1567" s="59"/>
      <c r="P1567" s="59"/>
      <c r="Q1567" s="59"/>
      <c r="R1567" s="59"/>
      <c r="S1567" s="59"/>
      <c r="T1567" s="60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U1567" s="18" t="s">
        <v>86</v>
      </c>
    </row>
    <row r="1568" spans="1:47" s="2" customFormat="1" ht="12">
      <c r="A1568" s="33"/>
      <c r="B1568" s="34"/>
      <c r="C1568" s="33"/>
      <c r="D1568" s="179" t="s">
        <v>782</v>
      </c>
      <c r="E1568" s="33"/>
      <c r="F1568" s="221" t="s">
        <v>1926</v>
      </c>
      <c r="G1568" s="33"/>
      <c r="H1568" s="222">
        <v>1782.918</v>
      </c>
      <c r="I1568" s="33"/>
      <c r="J1568" s="33"/>
      <c r="K1568" s="33"/>
      <c r="L1568" s="34"/>
      <c r="M1568" s="202"/>
      <c r="N1568" s="203"/>
      <c r="O1568" s="59"/>
      <c r="P1568" s="59"/>
      <c r="Q1568" s="59"/>
      <c r="R1568" s="59"/>
      <c r="S1568" s="59"/>
      <c r="T1568" s="60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U1568" s="18" t="s">
        <v>86</v>
      </c>
    </row>
    <row r="1569" spans="1:47" s="2" customFormat="1" ht="12">
      <c r="A1569" s="33"/>
      <c r="B1569" s="34"/>
      <c r="C1569" s="33"/>
      <c r="D1569" s="179" t="s">
        <v>782</v>
      </c>
      <c r="E1569" s="33"/>
      <c r="F1569" s="221" t="s">
        <v>1927</v>
      </c>
      <c r="G1569" s="33"/>
      <c r="H1569" s="222">
        <v>0</v>
      </c>
      <c r="I1569" s="33"/>
      <c r="J1569" s="33"/>
      <c r="K1569" s="33"/>
      <c r="L1569" s="34"/>
      <c r="M1569" s="202"/>
      <c r="N1569" s="203"/>
      <c r="O1569" s="59"/>
      <c r="P1569" s="59"/>
      <c r="Q1569" s="59"/>
      <c r="R1569" s="59"/>
      <c r="S1569" s="59"/>
      <c r="T1569" s="60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  <c r="AE1569" s="33"/>
      <c r="AU1569" s="18" t="s">
        <v>86</v>
      </c>
    </row>
    <row r="1570" spans="1:47" s="2" customFormat="1" ht="12">
      <c r="A1570" s="33"/>
      <c r="B1570" s="34"/>
      <c r="C1570" s="33"/>
      <c r="D1570" s="179" t="s">
        <v>782</v>
      </c>
      <c r="E1570" s="33"/>
      <c r="F1570" s="221" t="s">
        <v>1928</v>
      </c>
      <c r="G1570" s="33"/>
      <c r="H1570" s="222">
        <v>-85</v>
      </c>
      <c r="I1570" s="33"/>
      <c r="J1570" s="33"/>
      <c r="K1570" s="33"/>
      <c r="L1570" s="34"/>
      <c r="M1570" s="202"/>
      <c r="N1570" s="203"/>
      <c r="O1570" s="59"/>
      <c r="P1570" s="59"/>
      <c r="Q1570" s="59"/>
      <c r="R1570" s="59"/>
      <c r="S1570" s="59"/>
      <c r="T1570" s="60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U1570" s="18" t="s">
        <v>86</v>
      </c>
    </row>
    <row r="1571" spans="1:47" s="2" customFormat="1" ht="12">
      <c r="A1571" s="33"/>
      <c r="B1571" s="34"/>
      <c r="C1571" s="33"/>
      <c r="D1571" s="179" t="s">
        <v>782</v>
      </c>
      <c r="E1571" s="33"/>
      <c r="F1571" s="221" t="s">
        <v>1929</v>
      </c>
      <c r="G1571" s="33"/>
      <c r="H1571" s="222">
        <v>-40</v>
      </c>
      <c r="I1571" s="33"/>
      <c r="J1571" s="33"/>
      <c r="K1571" s="33"/>
      <c r="L1571" s="34"/>
      <c r="M1571" s="202"/>
      <c r="N1571" s="203"/>
      <c r="O1571" s="59"/>
      <c r="P1571" s="59"/>
      <c r="Q1571" s="59"/>
      <c r="R1571" s="59"/>
      <c r="S1571" s="59"/>
      <c r="T1571" s="60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U1571" s="18" t="s">
        <v>86</v>
      </c>
    </row>
    <row r="1572" spans="1:47" s="2" customFormat="1" ht="12">
      <c r="A1572" s="33"/>
      <c r="B1572" s="34"/>
      <c r="C1572" s="33"/>
      <c r="D1572" s="179" t="s">
        <v>782</v>
      </c>
      <c r="E1572" s="33"/>
      <c r="F1572" s="221" t="s">
        <v>1930</v>
      </c>
      <c r="G1572" s="33"/>
      <c r="H1572" s="222">
        <v>-30</v>
      </c>
      <c r="I1572" s="33"/>
      <c r="J1572" s="33"/>
      <c r="K1572" s="33"/>
      <c r="L1572" s="34"/>
      <c r="M1572" s="202"/>
      <c r="N1572" s="203"/>
      <c r="O1572" s="59"/>
      <c r="P1572" s="59"/>
      <c r="Q1572" s="59"/>
      <c r="R1572" s="59"/>
      <c r="S1572" s="59"/>
      <c r="T1572" s="60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U1572" s="18" t="s">
        <v>86</v>
      </c>
    </row>
    <row r="1573" spans="1:47" s="2" customFormat="1" ht="12">
      <c r="A1573" s="33"/>
      <c r="B1573" s="34"/>
      <c r="C1573" s="33"/>
      <c r="D1573" s="179" t="s">
        <v>782</v>
      </c>
      <c r="E1573" s="33"/>
      <c r="F1573" s="221" t="s">
        <v>1931</v>
      </c>
      <c r="G1573" s="33"/>
      <c r="H1573" s="222">
        <v>-390</v>
      </c>
      <c r="I1573" s="33"/>
      <c r="J1573" s="33"/>
      <c r="K1573" s="33"/>
      <c r="L1573" s="34"/>
      <c r="M1573" s="202"/>
      <c r="N1573" s="203"/>
      <c r="O1573" s="59"/>
      <c r="P1573" s="59"/>
      <c r="Q1573" s="59"/>
      <c r="R1573" s="59"/>
      <c r="S1573" s="59"/>
      <c r="T1573" s="60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U1573" s="18" t="s">
        <v>86</v>
      </c>
    </row>
    <row r="1574" spans="1:47" s="2" customFormat="1" ht="12">
      <c r="A1574" s="33"/>
      <c r="B1574" s="34"/>
      <c r="C1574" s="33"/>
      <c r="D1574" s="179" t="s">
        <v>782</v>
      </c>
      <c r="E1574" s="33"/>
      <c r="F1574" s="221" t="s">
        <v>1932</v>
      </c>
      <c r="G1574" s="33"/>
      <c r="H1574" s="222">
        <v>-3</v>
      </c>
      <c r="I1574" s="33"/>
      <c r="J1574" s="33"/>
      <c r="K1574" s="33"/>
      <c r="L1574" s="34"/>
      <c r="M1574" s="202"/>
      <c r="N1574" s="203"/>
      <c r="O1574" s="59"/>
      <c r="P1574" s="59"/>
      <c r="Q1574" s="59"/>
      <c r="R1574" s="59"/>
      <c r="S1574" s="59"/>
      <c r="T1574" s="60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U1574" s="18" t="s">
        <v>86</v>
      </c>
    </row>
    <row r="1575" spans="1:47" s="2" customFormat="1" ht="12">
      <c r="A1575" s="33"/>
      <c r="B1575" s="34"/>
      <c r="C1575" s="33"/>
      <c r="D1575" s="179" t="s">
        <v>782</v>
      </c>
      <c r="E1575" s="33"/>
      <c r="F1575" s="221" t="s">
        <v>645</v>
      </c>
      <c r="G1575" s="33"/>
      <c r="H1575" s="222">
        <v>1234.918</v>
      </c>
      <c r="I1575" s="33"/>
      <c r="J1575" s="33"/>
      <c r="K1575" s="33"/>
      <c r="L1575" s="34"/>
      <c r="M1575" s="202"/>
      <c r="N1575" s="203"/>
      <c r="O1575" s="59"/>
      <c r="P1575" s="59"/>
      <c r="Q1575" s="59"/>
      <c r="R1575" s="59"/>
      <c r="S1575" s="59"/>
      <c r="T1575" s="60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  <c r="AE1575" s="33"/>
      <c r="AU1575" s="18" t="s">
        <v>86</v>
      </c>
    </row>
    <row r="1576" spans="1:65" s="2" customFormat="1" ht="16.5" customHeight="1">
      <c r="A1576" s="33"/>
      <c r="B1576" s="149"/>
      <c r="C1576" s="150" t="s">
        <v>1953</v>
      </c>
      <c r="D1576" s="150" t="s">
        <v>160</v>
      </c>
      <c r="E1576" s="151" t="s">
        <v>1954</v>
      </c>
      <c r="F1576" s="152" t="s">
        <v>1955</v>
      </c>
      <c r="G1576" s="153" t="s">
        <v>284</v>
      </c>
      <c r="H1576" s="154">
        <v>1782.918</v>
      </c>
      <c r="I1576" s="155"/>
      <c r="J1576" s="156">
        <f>ROUND(I1576*H1576,2)</f>
        <v>0</v>
      </c>
      <c r="K1576" s="152" t="s">
        <v>636</v>
      </c>
      <c r="L1576" s="34"/>
      <c r="M1576" s="157" t="s">
        <v>1</v>
      </c>
      <c r="N1576" s="158" t="s">
        <v>43</v>
      </c>
      <c r="O1576" s="59"/>
      <c r="P1576" s="159">
        <f>O1576*H1576</f>
        <v>0</v>
      </c>
      <c r="Q1576" s="159">
        <v>0</v>
      </c>
      <c r="R1576" s="159">
        <f>Q1576*H1576</f>
        <v>0</v>
      </c>
      <c r="S1576" s="159">
        <v>0</v>
      </c>
      <c r="T1576" s="160">
        <f>S1576*H1576</f>
        <v>0</v>
      </c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R1576" s="161" t="s">
        <v>169</v>
      </c>
      <c r="AT1576" s="161" t="s">
        <v>160</v>
      </c>
      <c r="AU1576" s="161" t="s">
        <v>86</v>
      </c>
      <c r="AY1576" s="18" t="s">
        <v>157</v>
      </c>
      <c r="BE1576" s="162">
        <f>IF(N1576="základní",J1576,0)</f>
        <v>0</v>
      </c>
      <c r="BF1576" s="162">
        <f>IF(N1576="snížená",J1576,0)</f>
        <v>0</v>
      </c>
      <c r="BG1576" s="162">
        <f>IF(N1576="zákl. přenesená",J1576,0)</f>
        <v>0</v>
      </c>
      <c r="BH1576" s="162">
        <f>IF(N1576="sníž. přenesená",J1576,0)</f>
        <v>0</v>
      </c>
      <c r="BI1576" s="162">
        <f>IF(N1576="nulová",J1576,0)</f>
        <v>0</v>
      </c>
      <c r="BJ1576" s="18" t="s">
        <v>33</v>
      </c>
      <c r="BK1576" s="162">
        <f>ROUND(I1576*H1576,2)</f>
        <v>0</v>
      </c>
      <c r="BL1576" s="18" t="s">
        <v>169</v>
      </c>
      <c r="BM1576" s="161" t="s">
        <v>1956</v>
      </c>
    </row>
    <row r="1577" spans="1:47" s="2" customFormat="1" ht="12">
      <c r="A1577" s="33"/>
      <c r="B1577" s="34"/>
      <c r="C1577" s="33"/>
      <c r="D1577" s="199" t="s">
        <v>638</v>
      </c>
      <c r="E1577" s="33"/>
      <c r="F1577" s="200" t="s">
        <v>1957</v>
      </c>
      <c r="G1577" s="33"/>
      <c r="H1577" s="33"/>
      <c r="I1577" s="201"/>
      <c r="J1577" s="33"/>
      <c r="K1577" s="33"/>
      <c r="L1577" s="34"/>
      <c r="M1577" s="202"/>
      <c r="N1577" s="203"/>
      <c r="O1577" s="59"/>
      <c r="P1577" s="59"/>
      <c r="Q1577" s="59"/>
      <c r="R1577" s="59"/>
      <c r="S1577" s="59"/>
      <c r="T1577" s="60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T1577" s="18" t="s">
        <v>638</v>
      </c>
      <c r="AU1577" s="18" t="s">
        <v>86</v>
      </c>
    </row>
    <row r="1578" spans="2:51" s="14" customFormat="1" ht="12">
      <c r="B1578" s="186"/>
      <c r="D1578" s="179" t="s">
        <v>245</v>
      </c>
      <c r="E1578" s="187" t="s">
        <v>1</v>
      </c>
      <c r="F1578" s="188" t="s">
        <v>1958</v>
      </c>
      <c r="H1578" s="189">
        <v>1782.918</v>
      </c>
      <c r="I1578" s="190"/>
      <c r="L1578" s="186"/>
      <c r="M1578" s="191"/>
      <c r="N1578" s="192"/>
      <c r="O1578" s="192"/>
      <c r="P1578" s="192"/>
      <c r="Q1578" s="192"/>
      <c r="R1578" s="192"/>
      <c r="S1578" s="192"/>
      <c r="T1578" s="193"/>
      <c r="AT1578" s="187" t="s">
        <v>245</v>
      </c>
      <c r="AU1578" s="187" t="s">
        <v>86</v>
      </c>
      <c r="AV1578" s="14" t="s">
        <v>86</v>
      </c>
      <c r="AW1578" s="14" t="s">
        <v>31</v>
      </c>
      <c r="AX1578" s="14" t="s">
        <v>33</v>
      </c>
      <c r="AY1578" s="187" t="s">
        <v>157</v>
      </c>
    </row>
    <row r="1579" spans="1:47" s="2" customFormat="1" ht="12">
      <c r="A1579" s="33"/>
      <c r="B1579" s="34"/>
      <c r="C1579" s="33"/>
      <c r="D1579" s="179" t="s">
        <v>782</v>
      </c>
      <c r="E1579" s="33"/>
      <c r="F1579" s="220" t="s">
        <v>1933</v>
      </c>
      <c r="G1579" s="33"/>
      <c r="H1579" s="33"/>
      <c r="I1579" s="33"/>
      <c r="J1579" s="33"/>
      <c r="K1579" s="33"/>
      <c r="L1579" s="34"/>
      <c r="M1579" s="202"/>
      <c r="N1579" s="203"/>
      <c r="O1579" s="59"/>
      <c r="P1579" s="59"/>
      <c r="Q1579" s="59"/>
      <c r="R1579" s="59"/>
      <c r="S1579" s="59"/>
      <c r="T1579" s="60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U1579" s="18" t="s">
        <v>86</v>
      </c>
    </row>
    <row r="1580" spans="1:47" s="2" customFormat="1" ht="12">
      <c r="A1580" s="33"/>
      <c r="B1580" s="34"/>
      <c r="C1580" s="33"/>
      <c r="D1580" s="179" t="s">
        <v>782</v>
      </c>
      <c r="E1580" s="33"/>
      <c r="F1580" s="221" t="s">
        <v>1934</v>
      </c>
      <c r="G1580" s="33"/>
      <c r="H1580" s="222">
        <v>0</v>
      </c>
      <c r="I1580" s="33"/>
      <c r="J1580" s="33"/>
      <c r="K1580" s="33"/>
      <c r="L1580" s="34"/>
      <c r="M1580" s="202"/>
      <c r="N1580" s="203"/>
      <c r="O1580" s="59"/>
      <c r="P1580" s="59"/>
      <c r="Q1580" s="59"/>
      <c r="R1580" s="59"/>
      <c r="S1580" s="59"/>
      <c r="T1580" s="60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U1580" s="18" t="s">
        <v>86</v>
      </c>
    </row>
    <row r="1581" spans="1:47" s="2" customFormat="1" ht="12">
      <c r="A1581" s="33"/>
      <c r="B1581" s="34"/>
      <c r="C1581" s="33"/>
      <c r="D1581" s="179" t="s">
        <v>782</v>
      </c>
      <c r="E1581" s="33"/>
      <c r="F1581" s="221" t="s">
        <v>1935</v>
      </c>
      <c r="G1581" s="33"/>
      <c r="H1581" s="222">
        <v>897.05</v>
      </c>
      <c r="I1581" s="33"/>
      <c r="J1581" s="33"/>
      <c r="K1581" s="33"/>
      <c r="L1581" s="34"/>
      <c r="M1581" s="202"/>
      <c r="N1581" s="203"/>
      <c r="O1581" s="59"/>
      <c r="P1581" s="59"/>
      <c r="Q1581" s="59"/>
      <c r="R1581" s="59"/>
      <c r="S1581" s="59"/>
      <c r="T1581" s="60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U1581" s="18" t="s">
        <v>86</v>
      </c>
    </row>
    <row r="1582" spans="1:47" s="2" customFormat="1" ht="12">
      <c r="A1582" s="33"/>
      <c r="B1582" s="34"/>
      <c r="C1582" s="33"/>
      <c r="D1582" s="179" t="s">
        <v>782</v>
      </c>
      <c r="E1582" s="33"/>
      <c r="F1582" s="221" t="s">
        <v>645</v>
      </c>
      <c r="G1582" s="33"/>
      <c r="H1582" s="222">
        <v>897.05</v>
      </c>
      <c r="I1582" s="33"/>
      <c r="J1582" s="33"/>
      <c r="K1582" s="33"/>
      <c r="L1582" s="34"/>
      <c r="M1582" s="202"/>
      <c r="N1582" s="203"/>
      <c r="O1582" s="59"/>
      <c r="P1582" s="59"/>
      <c r="Q1582" s="59"/>
      <c r="R1582" s="59"/>
      <c r="S1582" s="59"/>
      <c r="T1582" s="60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  <c r="AE1582" s="33"/>
      <c r="AU1582" s="18" t="s">
        <v>86</v>
      </c>
    </row>
    <row r="1583" spans="1:47" s="2" customFormat="1" ht="12">
      <c r="A1583" s="33"/>
      <c r="B1583" s="34"/>
      <c r="C1583" s="33"/>
      <c r="D1583" s="179" t="s">
        <v>782</v>
      </c>
      <c r="E1583" s="33"/>
      <c r="F1583" s="220" t="s">
        <v>1936</v>
      </c>
      <c r="G1583" s="33"/>
      <c r="H1583" s="33"/>
      <c r="I1583" s="33"/>
      <c r="J1583" s="33"/>
      <c r="K1583" s="33"/>
      <c r="L1583" s="34"/>
      <c r="M1583" s="202"/>
      <c r="N1583" s="203"/>
      <c r="O1583" s="59"/>
      <c r="P1583" s="59"/>
      <c r="Q1583" s="59"/>
      <c r="R1583" s="59"/>
      <c r="S1583" s="59"/>
      <c r="T1583" s="60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U1583" s="18" t="s">
        <v>86</v>
      </c>
    </row>
    <row r="1584" spans="1:47" s="2" customFormat="1" ht="12">
      <c r="A1584" s="33"/>
      <c r="B1584" s="34"/>
      <c r="C1584" s="33"/>
      <c r="D1584" s="179" t="s">
        <v>782</v>
      </c>
      <c r="E1584" s="33"/>
      <c r="F1584" s="221" t="s">
        <v>1937</v>
      </c>
      <c r="G1584" s="33"/>
      <c r="H1584" s="222">
        <v>0</v>
      </c>
      <c r="I1584" s="33"/>
      <c r="J1584" s="33"/>
      <c r="K1584" s="33"/>
      <c r="L1584" s="34"/>
      <c r="M1584" s="202"/>
      <c r="N1584" s="203"/>
      <c r="O1584" s="59"/>
      <c r="P1584" s="59"/>
      <c r="Q1584" s="59"/>
      <c r="R1584" s="59"/>
      <c r="S1584" s="59"/>
      <c r="T1584" s="60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U1584" s="18" t="s">
        <v>86</v>
      </c>
    </row>
    <row r="1585" spans="1:47" s="2" customFormat="1" ht="12">
      <c r="A1585" s="33"/>
      <c r="B1585" s="34"/>
      <c r="C1585" s="33"/>
      <c r="D1585" s="179" t="s">
        <v>782</v>
      </c>
      <c r="E1585" s="33"/>
      <c r="F1585" s="221" t="s">
        <v>1938</v>
      </c>
      <c r="G1585" s="33"/>
      <c r="H1585" s="222">
        <v>625</v>
      </c>
      <c r="I1585" s="33"/>
      <c r="J1585" s="33"/>
      <c r="K1585" s="33"/>
      <c r="L1585" s="34"/>
      <c r="M1585" s="202"/>
      <c r="N1585" s="203"/>
      <c r="O1585" s="59"/>
      <c r="P1585" s="59"/>
      <c r="Q1585" s="59"/>
      <c r="R1585" s="59"/>
      <c r="S1585" s="59"/>
      <c r="T1585" s="60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U1585" s="18" t="s">
        <v>86</v>
      </c>
    </row>
    <row r="1586" spans="1:47" s="2" customFormat="1" ht="12">
      <c r="A1586" s="33"/>
      <c r="B1586" s="34"/>
      <c r="C1586" s="33"/>
      <c r="D1586" s="179" t="s">
        <v>782</v>
      </c>
      <c r="E1586" s="33"/>
      <c r="F1586" s="221" t="s">
        <v>1939</v>
      </c>
      <c r="G1586" s="33"/>
      <c r="H1586" s="222">
        <v>0</v>
      </c>
      <c r="I1586" s="33"/>
      <c r="J1586" s="33"/>
      <c r="K1586" s="33"/>
      <c r="L1586" s="34"/>
      <c r="M1586" s="202"/>
      <c r="N1586" s="203"/>
      <c r="O1586" s="59"/>
      <c r="P1586" s="59"/>
      <c r="Q1586" s="59"/>
      <c r="R1586" s="59"/>
      <c r="S1586" s="59"/>
      <c r="T1586" s="60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  <c r="AE1586" s="33"/>
      <c r="AU1586" s="18" t="s">
        <v>86</v>
      </c>
    </row>
    <row r="1587" spans="1:47" s="2" customFormat="1" ht="12">
      <c r="A1587" s="33"/>
      <c r="B1587" s="34"/>
      <c r="C1587" s="33"/>
      <c r="D1587" s="179" t="s">
        <v>782</v>
      </c>
      <c r="E1587" s="33"/>
      <c r="F1587" s="221" t="s">
        <v>1940</v>
      </c>
      <c r="G1587" s="33"/>
      <c r="H1587" s="222">
        <v>73.33</v>
      </c>
      <c r="I1587" s="33"/>
      <c r="J1587" s="33"/>
      <c r="K1587" s="33"/>
      <c r="L1587" s="34"/>
      <c r="M1587" s="202"/>
      <c r="N1587" s="203"/>
      <c r="O1587" s="59"/>
      <c r="P1587" s="59"/>
      <c r="Q1587" s="59"/>
      <c r="R1587" s="59"/>
      <c r="S1587" s="59"/>
      <c r="T1587" s="60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U1587" s="18" t="s">
        <v>86</v>
      </c>
    </row>
    <row r="1588" spans="1:47" s="2" customFormat="1" ht="12">
      <c r="A1588" s="33"/>
      <c r="B1588" s="34"/>
      <c r="C1588" s="33"/>
      <c r="D1588" s="179" t="s">
        <v>782</v>
      </c>
      <c r="E1588" s="33"/>
      <c r="F1588" s="221" t="s">
        <v>1941</v>
      </c>
      <c r="G1588" s="33"/>
      <c r="H1588" s="222">
        <v>29.536</v>
      </c>
      <c r="I1588" s="33"/>
      <c r="J1588" s="33"/>
      <c r="K1588" s="33"/>
      <c r="L1588" s="34"/>
      <c r="M1588" s="202"/>
      <c r="N1588" s="203"/>
      <c r="O1588" s="59"/>
      <c r="P1588" s="59"/>
      <c r="Q1588" s="59"/>
      <c r="R1588" s="59"/>
      <c r="S1588" s="59"/>
      <c r="T1588" s="60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  <c r="AE1588" s="33"/>
      <c r="AU1588" s="18" t="s">
        <v>86</v>
      </c>
    </row>
    <row r="1589" spans="1:47" s="2" customFormat="1" ht="12">
      <c r="A1589" s="33"/>
      <c r="B1589" s="34"/>
      <c r="C1589" s="33"/>
      <c r="D1589" s="179" t="s">
        <v>782</v>
      </c>
      <c r="E1589" s="33"/>
      <c r="F1589" s="221" t="s">
        <v>1942</v>
      </c>
      <c r="G1589" s="33"/>
      <c r="H1589" s="222">
        <v>79.456</v>
      </c>
      <c r="I1589" s="33"/>
      <c r="J1589" s="33"/>
      <c r="K1589" s="33"/>
      <c r="L1589" s="34"/>
      <c r="M1589" s="202"/>
      <c r="N1589" s="203"/>
      <c r="O1589" s="59"/>
      <c r="P1589" s="59"/>
      <c r="Q1589" s="59"/>
      <c r="R1589" s="59"/>
      <c r="S1589" s="59"/>
      <c r="T1589" s="60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U1589" s="18" t="s">
        <v>86</v>
      </c>
    </row>
    <row r="1590" spans="1:47" s="2" customFormat="1" ht="12">
      <c r="A1590" s="33"/>
      <c r="B1590" s="34"/>
      <c r="C1590" s="33"/>
      <c r="D1590" s="179" t="s">
        <v>782</v>
      </c>
      <c r="E1590" s="33"/>
      <c r="F1590" s="221" t="s">
        <v>1943</v>
      </c>
      <c r="G1590" s="33"/>
      <c r="H1590" s="222">
        <v>45.656</v>
      </c>
      <c r="I1590" s="33"/>
      <c r="J1590" s="33"/>
      <c r="K1590" s="33"/>
      <c r="L1590" s="34"/>
      <c r="M1590" s="202"/>
      <c r="N1590" s="203"/>
      <c r="O1590" s="59"/>
      <c r="P1590" s="59"/>
      <c r="Q1590" s="59"/>
      <c r="R1590" s="59"/>
      <c r="S1590" s="59"/>
      <c r="T1590" s="60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U1590" s="18" t="s">
        <v>86</v>
      </c>
    </row>
    <row r="1591" spans="1:47" s="2" customFormat="1" ht="12">
      <c r="A1591" s="33"/>
      <c r="B1591" s="34"/>
      <c r="C1591" s="33"/>
      <c r="D1591" s="179" t="s">
        <v>782</v>
      </c>
      <c r="E1591" s="33"/>
      <c r="F1591" s="221" t="s">
        <v>1944</v>
      </c>
      <c r="G1591" s="33"/>
      <c r="H1591" s="222">
        <v>28.428</v>
      </c>
      <c r="I1591" s="33"/>
      <c r="J1591" s="33"/>
      <c r="K1591" s="33"/>
      <c r="L1591" s="34"/>
      <c r="M1591" s="202"/>
      <c r="N1591" s="203"/>
      <c r="O1591" s="59"/>
      <c r="P1591" s="59"/>
      <c r="Q1591" s="59"/>
      <c r="R1591" s="59"/>
      <c r="S1591" s="59"/>
      <c r="T1591" s="60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U1591" s="18" t="s">
        <v>86</v>
      </c>
    </row>
    <row r="1592" spans="1:47" s="2" customFormat="1" ht="12">
      <c r="A1592" s="33"/>
      <c r="B1592" s="34"/>
      <c r="C1592" s="33"/>
      <c r="D1592" s="179" t="s">
        <v>782</v>
      </c>
      <c r="E1592" s="33"/>
      <c r="F1592" s="221" t="s">
        <v>1945</v>
      </c>
      <c r="G1592" s="33"/>
      <c r="H1592" s="222">
        <v>4.462</v>
      </c>
      <c r="I1592" s="33"/>
      <c r="J1592" s="33"/>
      <c r="K1592" s="33"/>
      <c r="L1592" s="34"/>
      <c r="M1592" s="202"/>
      <c r="N1592" s="203"/>
      <c r="O1592" s="59"/>
      <c r="P1592" s="59"/>
      <c r="Q1592" s="59"/>
      <c r="R1592" s="59"/>
      <c r="S1592" s="59"/>
      <c r="T1592" s="60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  <c r="AE1592" s="33"/>
      <c r="AU1592" s="18" t="s">
        <v>86</v>
      </c>
    </row>
    <row r="1593" spans="1:47" s="2" customFormat="1" ht="12">
      <c r="A1593" s="33"/>
      <c r="B1593" s="34"/>
      <c r="C1593" s="33"/>
      <c r="D1593" s="179" t="s">
        <v>782</v>
      </c>
      <c r="E1593" s="33"/>
      <c r="F1593" s="221" t="s">
        <v>645</v>
      </c>
      <c r="G1593" s="33"/>
      <c r="H1593" s="222">
        <v>885.868</v>
      </c>
      <c r="I1593" s="33"/>
      <c r="J1593" s="33"/>
      <c r="K1593" s="33"/>
      <c r="L1593" s="34"/>
      <c r="M1593" s="202"/>
      <c r="N1593" s="203"/>
      <c r="O1593" s="59"/>
      <c r="P1593" s="59"/>
      <c r="Q1593" s="59"/>
      <c r="R1593" s="59"/>
      <c r="S1593" s="59"/>
      <c r="T1593" s="60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  <c r="AE1593" s="33"/>
      <c r="AU1593" s="18" t="s">
        <v>86</v>
      </c>
    </row>
    <row r="1594" spans="1:65" s="2" customFormat="1" ht="24.2" customHeight="1">
      <c r="A1594" s="33"/>
      <c r="B1594" s="149"/>
      <c r="C1594" s="150" t="s">
        <v>1959</v>
      </c>
      <c r="D1594" s="150" t="s">
        <v>160</v>
      </c>
      <c r="E1594" s="151" t="s">
        <v>1960</v>
      </c>
      <c r="F1594" s="152" t="s">
        <v>1961</v>
      </c>
      <c r="G1594" s="153" t="s">
        <v>284</v>
      </c>
      <c r="H1594" s="154">
        <v>897.05</v>
      </c>
      <c r="I1594" s="155"/>
      <c r="J1594" s="156">
        <f>ROUND(I1594*H1594,2)</f>
        <v>0</v>
      </c>
      <c r="K1594" s="152" t="s">
        <v>1</v>
      </c>
      <c r="L1594" s="34"/>
      <c r="M1594" s="157" t="s">
        <v>1</v>
      </c>
      <c r="N1594" s="158" t="s">
        <v>43</v>
      </c>
      <c r="O1594" s="59"/>
      <c r="P1594" s="159">
        <f>O1594*H1594</f>
        <v>0</v>
      </c>
      <c r="Q1594" s="159">
        <v>0</v>
      </c>
      <c r="R1594" s="159">
        <f>Q1594*H1594</f>
        <v>0</v>
      </c>
      <c r="S1594" s="159">
        <v>0</v>
      </c>
      <c r="T1594" s="160">
        <f>S1594*H1594</f>
        <v>0</v>
      </c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R1594" s="161" t="s">
        <v>169</v>
      </c>
      <c r="AT1594" s="161" t="s">
        <v>160</v>
      </c>
      <c r="AU1594" s="161" t="s">
        <v>86</v>
      </c>
      <c r="AY1594" s="18" t="s">
        <v>157</v>
      </c>
      <c r="BE1594" s="162">
        <f>IF(N1594="základní",J1594,0)</f>
        <v>0</v>
      </c>
      <c r="BF1594" s="162">
        <f>IF(N1594="snížená",J1594,0)</f>
        <v>0</v>
      </c>
      <c r="BG1594" s="162">
        <f>IF(N1594="zákl. přenesená",J1594,0)</f>
        <v>0</v>
      </c>
      <c r="BH1594" s="162">
        <f>IF(N1594="sníž. přenesená",J1594,0)</f>
        <v>0</v>
      </c>
      <c r="BI1594" s="162">
        <f>IF(N1594="nulová",J1594,0)</f>
        <v>0</v>
      </c>
      <c r="BJ1594" s="18" t="s">
        <v>33</v>
      </c>
      <c r="BK1594" s="162">
        <f>ROUND(I1594*H1594,2)</f>
        <v>0</v>
      </c>
      <c r="BL1594" s="18" t="s">
        <v>169</v>
      </c>
      <c r="BM1594" s="161" t="s">
        <v>1962</v>
      </c>
    </row>
    <row r="1595" spans="2:51" s="13" customFormat="1" ht="12">
      <c r="B1595" s="178"/>
      <c r="D1595" s="179" t="s">
        <v>245</v>
      </c>
      <c r="E1595" s="180" t="s">
        <v>1</v>
      </c>
      <c r="F1595" s="181" t="s">
        <v>1934</v>
      </c>
      <c r="H1595" s="180" t="s">
        <v>1</v>
      </c>
      <c r="I1595" s="182"/>
      <c r="L1595" s="178"/>
      <c r="M1595" s="183"/>
      <c r="N1595" s="184"/>
      <c r="O1595" s="184"/>
      <c r="P1595" s="184"/>
      <c r="Q1595" s="184"/>
      <c r="R1595" s="184"/>
      <c r="S1595" s="184"/>
      <c r="T1595" s="185"/>
      <c r="AT1595" s="180" t="s">
        <v>245</v>
      </c>
      <c r="AU1595" s="180" t="s">
        <v>86</v>
      </c>
      <c r="AV1595" s="13" t="s">
        <v>33</v>
      </c>
      <c r="AW1595" s="13" t="s">
        <v>31</v>
      </c>
      <c r="AX1595" s="13" t="s">
        <v>78</v>
      </c>
      <c r="AY1595" s="180" t="s">
        <v>157</v>
      </c>
    </row>
    <row r="1596" spans="2:51" s="14" customFormat="1" ht="12">
      <c r="B1596" s="186"/>
      <c r="D1596" s="179" t="s">
        <v>245</v>
      </c>
      <c r="E1596" s="187" t="s">
        <v>1</v>
      </c>
      <c r="F1596" s="188" t="s">
        <v>1935</v>
      </c>
      <c r="H1596" s="189">
        <v>897.05</v>
      </c>
      <c r="I1596" s="190"/>
      <c r="L1596" s="186"/>
      <c r="M1596" s="191"/>
      <c r="N1596" s="192"/>
      <c r="O1596" s="192"/>
      <c r="P1596" s="192"/>
      <c r="Q1596" s="192"/>
      <c r="R1596" s="192"/>
      <c r="S1596" s="192"/>
      <c r="T1596" s="193"/>
      <c r="AT1596" s="187" t="s">
        <v>245</v>
      </c>
      <c r="AU1596" s="187" t="s">
        <v>86</v>
      </c>
      <c r="AV1596" s="14" t="s">
        <v>86</v>
      </c>
      <c r="AW1596" s="14" t="s">
        <v>31</v>
      </c>
      <c r="AX1596" s="14" t="s">
        <v>78</v>
      </c>
      <c r="AY1596" s="187" t="s">
        <v>157</v>
      </c>
    </row>
    <row r="1597" spans="2:51" s="15" customFormat="1" ht="12">
      <c r="B1597" s="204"/>
      <c r="D1597" s="179" t="s">
        <v>245</v>
      </c>
      <c r="E1597" s="205" t="s">
        <v>601</v>
      </c>
      <c r="F1597" s="206" t="s">
        <v>645</v>
      </c>
      <c r="H1597" s="207">
        <v>897.05</v>
      </c>
      <c r="I1597" s="208"/>
      <c r="L1597" s="204"/>
      <c r="M1597" s="209"/>
      <c r="N1597" s="210"/>
      <c r="O1597" s="210"/>
      <c r="P1597" s="210"/>
      <c r="Q1597" s="210"/>
      <c r="R1597" s="210"/>
      <c r="S1597" s="210"/>
      <c r="T1597" s="211"/>
      <c r="AT1597" s="205" t="s">
        <v>245</v>
      </c>
      <c r="AU1597" s="205" t="s">
        <v>86</v>
      </c>
      <c r="AV1597" s="15" t="s">
        <v>164</v>
      </c>
      <c r="AW1597" s="15" t="s">
        <v>31</v>
      </c>
      <c r="AX1597" s="15" t="s">
        <v>33</v>
      </c>
      <c r="AY1597" s="205" t="s">
        <v>157</v>
      </c>
    </row>
    <row r="1598" spans="1:65" s="2" customFormat="1" ht="16.5" customHeight="1">
      <c r="A1598" s="33"/>
      <c r="B1598" s="149"/>
      <c r="C1598" s="163" t="s">
        <v>1963</v>
      </c>
      <c r="D1598" s="163" t="s">
        <v>165</v>
      </c>
      <c r="E1598" s="164" t="s">
        <v>1964</v>
      </c>
      <c r="F1598" s="165" t="s">
        <v>1965</v>
      </c>
      <c r="G1598" s="166" t="s">
        <v>1966</v>
      </c>
      <c r="H1598" s="167">
        <v>717.64</v>
      </c>
      <c r="I1598" s="168"/>
      <c r="J1598" s="169">
        <f>ROUND(I1598*H1598,2)</f>
        <v>0</v>
      </c>
      <c r="K1598" s="165" t="s">
        <v>1</v>
      </c>
      <c r="L1598" s="170"/>
      <c r="M1598" s="171" t="s">
        <v>1</v>
      </c>
      <c r="N1598" s="172" t="s">
        <v>43</v>
      </c>
      <c r="O1598" s="59"/>
      <c r="P1598" s="159">
        <f>O1598*H1598</f>
        <v>0</v>
      </c>
      <c r="Q1598" s="159">
        <v>0.001</v>
      </c>
      <c r="R1598" s="159">
        <f>Q1598*H1598</f>
        <v>0.7176400000000001</v>
      </c>
      <c r="S1598" s="159">
        <v>0</v>
      </c>
      <c r="T1598" s="160">
        <f>S1598*H1598</f>
        <v>0</v>
      </c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R1598" s="161" t="s">
        <v>168</v>
      </c>
      <c r="AT1598" s="161" t="s">
        <v>165</v>
      </c>
      <c r="AU1598" s="161" t="s">
        <v>86</v>
      </c>
      <c r="AY1598" s="18" t="s">
        <v>157</v>
      </c>
      <c r="BE1598" s="162">
        <f>IF(N1598="základní",J1598,0)</f>
        <v>0</v>
      </c>
      <c r="BF1598" s="162">
        <f>IF(N1598="snížená",J1598,0)</f>
        <v>0</v>
      </c>
      <c r="BG1598" s="162">
        <f>IF(N1598="zákl. přenesená",J1598,0)</f>
        <v>0</v>
      </c>
      <c r="BH1598" s="162">
        <f>IF(N1598="sníž. přenesená",J1598,0)</f>
        <v>0</v>
      </c>
      <c r="BI1598" s="162">
        <f>IF(N1598="nulová",J1598,0)</f>
        <v>0</v>
      </c>
      <c r="BJ1598" s="18" t="s">
        <v>33</v>
      </c>
      <c r="BK1598" s="162">
        <f>ROUND(I1598*H1598,2)</f>
        <v>0</v>
      </c>
      <c r="BL1598" s="18" t="s">
        <v>169</v>
      </c>
      <c r="BM1598" s="161" t="s">
        <v>1967</v>
      </c>
    </row>
    <row r="1599" spans="1:47" s="2" customFormat="1" ht="19.5">
      <c r="A1599" s="33"/>
      <c r="B1599" s="34"/>
      <c r="C1599" s="33"/>
      <c r="D1599" s="179" t="s">
        <v>1217</v>
      </c>
      <c r="E1599" s="33"/>
      <c r="F1599" s="223" t="s">
        <v>1968</v>
      </c>
      <c r="G1599" s="33"/>
      <c r="H1599" s="33"/>
      <c r="I1599" s="201"/>
      <c r="J1599" s="33"/>
      <c r="K1599" s="33"/>
      <c r="L1599" s="34"/>
      <c r="M1599" s="202"/>
      <c r="N1599" s="203"/>
      <c r="O1599" s="59"/>
      <c r="P1599" s="59"/>
      <c r="Q1599" s="59"/>
      <c r="R1599" s="59"/>
      <c r="S1599" s="59"/>
      <c r="T1599" s="60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T1599" s="18" t="s">
        <v>1217</v>
      </c>
      <c r="AU1599" s="18" t="s">
        <v>86</v>
      </c>
    </row>
    <row r="1600" spans="2:51" s="14" customFormat="1" ht="12">
      <c r="B1600" s="186"/>
      <c r="D1600" s="179" t="s">
        <v>245</v>
      </c>
      <c r="E1600" s="187" t="s">
        <v>1</v>
      </c>
      <c r="F1600" s="188" t="s">
        <v>1969</v>
      </c>
      <c r="H1600" s="189">
        <v>717.64</v>
      </c>
      <c r="I1600" s="190"/>
      <c r="L1600" s="186"/>
      <c r="M1600" s="191"/>
      <c r="N1600" s="192"/>
      <c r="O1600" s="192"/>
      <c r="P1600" s="192"/>
      <c r="Q1600" s="192"/>
      <c r="R1600" s="192"/>
      <c r="S1600" s="192"/>
      <c r="T1600" s="193"/>
      <c r="AT1600" s="187" t="s">
        <v>245</v>
      </c>
      <c r="AU1600" s="187" t="s">
        <v>86</v>
      </c>
      <c r="AV1600" s="14" t="s">
        <v>86</v>
      </c>
      <c r="AW1600" s="14" t="s">
        <v>31</v>
      </c>
      <c r="AX1600" s="14" t="s">
        <v>33</v>
      </c>
      <c r="AY1600" s="187" t="s">
        <v>157</v>
      </c>
    </row>
    <row r="1601" spans="1:47" s="2" customFormat="1" ht="12">
      <c r="A1601" s="33"/>
      <c r="B1601" s="34"/>
      <c r="C1601" s="33"/>
      <c r="D1601" s="179" t="s">
        <v>782</v>
      </c>
      <c r="E1601" s="33"/>
      <c r="F1601" s="220" t="s">
        <v>1933</v>
      </c>
      <c r="G1601" s="33"/>
      <c r="H1601" s="33"/>
      <c r="I1601" s="33"/>
      <c r="J1601" s="33"/>
      <c r="K1601" s="33"/>
      <c r="L1601" s="34"/>
      <c r="M1601" s="202"/>
      <c r="N1601" s="203"/>
      <c r="O1601" s="59"/>
      <c r="P1601" s="59"/>
      <c r="Q1601" s="59"/>
      <c r="R1601" s="59"/>
      <c r="S1601" s="59"/>
      <c r="T1601" s="60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U1601" s="18" t="s">
        <v>86</v>
      </c>
    </row>
    <row r="1602" spans="1:47" s="2" customFormat="1" ht="12">
      <c r="A1602" s="33"/>
      <c r="B1602" s="34"/>
      <c r="C1602" s="33"/>
      <c r="D1602" s="179" t="s">
        <v>782</v>
      </c>
      <c r="E1602" s="33"/>
      <c r="F1602" s="221" t="s">
        <v>1934</v>
      </c>
      <c r="G1602" s="33"/>
      <c r="H1602" s="222">
        <v>0</v>
      </c>
      <c r="I1602" s="33"/>
      <c r="J1602" s="33"/>
      <c r="K1602" s="33"/>
      <c r="L1602" s="34"/>
      <c r="M1602" s="202"/>
      <c r="N1602" s="203"/>
      <c r="O1602" s="59"/>
      <c r="P1602" s="59"/>
      <c r="Q1602" s="59"/>
      <c r="R1602" s="59"/>
      <c r="S1602" s="59"/>
      <c r="T1602" s="60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U1602" s="18" t="s">
        <v>86</v>
      </c>
    </row>
    <row r="1603" spans="1:47" s="2" customFormat="1" ht="12">
      <c r="A1603" s="33"/>
      <c r="B1603" s="34"/>
      <c r="C1603" s="33"/>
      <c r="D1603" s="179" t="s">
        <v>782</v>
      </c>
      <c r="E1603" s="33"/>
      <c r="F1603" s="221" t="s">
        <v>1935</v>
      </c>
      <c r="G1603" s="33"/>
      <c r="H1603" s="222">
        <v>897.05</v>
      </c>
      <c r="I1603" s="33"/>
      <c r="J1603" s="33"/>
      <c r="K1603" s="33"/>
      <c r="L1603" s="34"/>
      <c r="M1603" s="202"/>
      <c r="N1603" s="203"/>
      <c r="O1603" s="59"/>
      <c r="P1603" s="59"/>
      <c r="Q1603" s="59"/>
      <c r="R1603" s="59"/>
      <c r="S1603" s="59"/>
      <c r="T1603" s="60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U1603" s="18" t="s">
        <v>86</v>
      </c>
    </row>
    <row r="1604" spans="1:47" s="2" customFormat="1" ht="12">
      <c r="A1604" s="33"/>
      <c r="B1604" s="34"/>
      <c r="C1604" s="33"/>
      <c r="D1604" s="179" t="s">
        <v>782</v>
      </c>
      <c r="E1604" s="33"/>
      <c r="F1604" s="221" t="s">
        <v>645</v>
      </c>
      <c r="G1604" s="33"/>
      <c r="H1604" s="222">
        <v>897.05</v>
      </c>
      <c r="I1604" s="33"/>
      <c r="J1604" s="33"/>
      <c r="K1604" s="33"/>
      <c r="L1604" s="34"/>
      <c r="M1604" s="202"/>
      <c r="N1604" s="203"/>
      <c r="O1604" s="59"/>
      <c r="P1604" s="59"/>
      <c r="Q1604" s="59"/>
      <c r="R1604" s="59"/>
      <c r="S1604" s="59"/>
      <c r="T1604" s="60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U1604" s="18" t="s">
        <v>86</v>
      </c>
    </row>
    <row r="1605" spans="1:65" s="2" customFormat="1" ht="16.5" customHeight="1">
      <c r="A1605" s="33"/>
      <c r="B1605" s="149"/>
      <c r="C1605" s="163" t="s">
        <v>1970</v>
      </c>
      <c r="D1605" s="163" t="s">
        <v>165</v>
      </c>
      <c r="E1605" s="164" t="s">
        <v>1971</v>
      </c>
      <c r="F1605" s="165" t="s">
        <v>1972</v>
      </c>
      <c r="G1605" s="166" t="s">
        <v>1966</v>
      </c>
      <c r="H1605" s="167">
        <v>717.64</v>
      </c>
      <c r="I1605" s="168"/>
      <c r="J1605" s="169">
        <f>ROUND(I1605*H1605,2)</f>
        <v>0</v>
      </c>
      <c r="K1605" s="165" t="s">
        <v>1</v>
      </c>
      <c r="L1605" s="170"/>
      <c r="M1605" s="171" t="s">
        <v>1</v>
      </c>
      <c r="N1605" s="172" t="s">
        <v>43</v>
      </c>
      <c r="O1605" s="59"/>
      <c r="P1605" s="159">
        <f>O1605*H1605</f>
        <v>0</v>
      </c>
      <c r="Q1605" s="159">
        <v>0.001</v>
      </c>
      <c r="R1605" s="159">
        <f>Q1605*H1605</f>
        <v>0.7176400000000001</v>
      </c>
      <c r="S1605" s="159">
        <v>0</v>
      </c>
      <c r="T1605" s="160">
        <f>S1605*H1605</f>
        <v>0</v>
      </c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R1605" s="161" t="s">
        <v>168</v>
      </c>
      <c r="AT1605" s="161" t="s">
        <v>165</v>
      </c>
      <c r="AU1605" s="161" t="s">
        <v>86</v>
      </c>
      <c r="AY1605" s="18" t="s">
        <v>157</v>
      </c>
      <c r="BE1605" s="162">
        <f>IF(N1605="základní",J1605,0)</f>
        <v>0</v>
      </c>
      <c r="BF1605" s="162">
        <f>IF(N1605="snížená",J1605,0)</f>
        <v>0</v>
      </c>
      <c r="BG1605" s="162">
        <f>IF(N1605="zákl. přenesená",J1605,0)</f>
        <v>0</v>
      </c>
      <c r="BH1605" s="162">
        <f>IF(N1605="sníž. přenesená",J1605,0)</f>
        <v>0</v>
      </c>
      <c r="BI1605" s="162">
        <f>IF(N1605="nulová",J1605,0)</f>
        <v>0</v>
      </c>
      <c r="BJ1605" s="18" t="s">
        <v>33</v>
      </c>
      <c r="BK1605" s="162">
        <f>ROUND(I1605*H1605,2)</f>
        <v>0</v>
      </c>
      <c r="BL1605" s="18" t="s">
        <v>169</v>
      </c>
      <c r="BM1605" s="161" t="s">
        <v>1973</v>
      </c>
    </row>
    <row r="1606" spans="1:47" s="2" customFormat="1" ht="19.5">
      <c r="A1606" s="33"/>
      <c r="B1606" s="34"/>
      <c r="C1606" s="33"/>
      <c r="D1606" s="179" t="s">
        <v>1217</v>
      </c>
      <c r="E1606" s="33"/>
      <c r="F1606" s="223" t="s">
        <v>1968</v>
      </c>
      <c r="G1606" s="33"/>
      <c r="H1606" s="33"/>
      <c r="I1606" s="201"/>
      <c r="J1606" s="33"/>
      <c r="K1606" s="33"/>
      <c r="L1606" s="34"/>
      <c r="M1606" s="202"/>
      <c r="N1606" s="203"/>
      <c r="O1606" s="59"/>
      <c r="P1606" s="59"/>
      <c r="Q1606" s="59"/>
      <c r="R1606" s="59"/>
      <c r="S1606" s="59"/>
      <c r="T1606" s="60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T1606" s="18" t="s">
        <v>1217</v>
      </c>
      <c r="AU1606" s="18" t="s">
        <v>86</v>
      </c>
    </row>
    <row r="1607" spans="2:51" s="14" customFormat="1" ht="12">
      <c r="B1607" s="186"/>
      <c r="D1607" s="179" t="s">
        <v>245</v>
      </c>
      <c r="E1607" s="187" t="s">
        <v>1</v>
      </c>
      <c r="F1607" s="188" t="s">
        <v>1969</v>
      </c>
      <c r="H1607" s="189">
        <v>717.64</v>
      </c>
      <c r="I1607" s="190"/>
      <c r="L1607" s="186"/>
      <c r="M1607" s="191"/>
      <c r="N1607" s="192"/>
      <c r="O1607" s="192"/>
      <c r="P1607" s="192"/>
      <c r="Q1607" s="192"/>
      <c r="R1607" s="192"/>
      <c r="S1607" s="192"/>
      <c r="T1607" s="193"/>
      <c r="AT1607" s="187" t="s">
        <v>245</v>
      </c>
      <c r="AU1607" s="187" t="s">
        <v>86</v>
      </c>
      <c r="AV1607" s="14" t="s">
        <v>86</v>
      </c>
      <c r="AW1607" s="14" t="s">
        <v>31</v>
      </c>
      <c r="AX1607" s="14" t="s">
        <v>33</v>
      </c>
      <c r="AY1607" s="187" t="s">
        <v>157</v>
      </c>
    </row>
    <row r="1608" spans="1:47" s="2" customFormat="1" ht="12">
      <c r="A1608" s="33"/>
      <c r="B1608" s="34"/>
      <c r="C1608" s="33"/>
      <c r="D1608" s="179" t="s">
        <v>782</v>
      </c>
      <c r="E1608" s="33"/>
      <c r="F1608" s="220" t="s">
        <v>1933</v>
      </c>
      <c r="G1608" s="33"/>
      <c r="H1608" s="33"/>
      <c r="I1608" s="33"/>
      <c r="J1608" s="33"/>
      <c r="K1608" s="33"/>
      <c r="L1608" s="34"/>
      <c r="M1608" s="202"/>
      <c r="N1608" s="203"/>
      <c r="O1608" s="59"/>
      <c r="P1608" s="59"/>
      <c r="Q1608" s="59"/>
      <c r="R1608" s="59"/>
      <c r="S1608" s="59"/>
      <c r="T1608" s="60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U1608" s="18" t="s">
        <v>86</v>
      </c>
    </row>
    <row r="1609" spans="1:47" s="2" customFormat="1" ht="12">
      <c r="A1609" s="33"/>
      <c r="B1609" s="34"/>
      <c r="C1609" s="33"/>
      <c r="D1609" s="179" t="s">
        <v>782</v>
      </c>
      <c r="E1609" s="33"/>
      <c r="F1609" s="221" t="s">
        <v>1934</v>
      </c>
      <c r="G1609" s="33"/>
      <c r="H1609" s="222">
        <v>0</v>
      </c>
      <c r="I1609" s="33"/>
      <c r="J1609" s="33"/>
      <c r="K1609" s="33"/>
      <c r="L1609" s="34"/>
      <c r="M1609" s="202"/>
      <c r="N1609" s="203"/>
      <c r="O1609" s="59"/>
      <c r="P1609" s="59"/>
      <c r="Q1609" s="59"/>
      <c r="R1609" s="59"/>
      <c r="S1609" s="59"/>
      <c r="T1609" s="60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U1609" s="18" t="s">
        <v>86</v>
      </c>
    </row>
    <row r="1610" spans="1:47" s="2" customFormat="1" ht="12">
      <c r="A1610" s="33"/>
      <c r="B1610" s="34"/>
      <c r="C1610" s="33"/>
      <c r="D1610" s="179" t="s">
        <v>782</v>
      </c>
      <c r="E1610" s="33"/>
      <c r="F1610" s="221" t="s">
        <v>1935</v>
      </c>
      <c r="G1610" s="33"/>
      <c r="H1610" s="222">
        <v>897.05</v>
      </c>
      <c r="I1610" s="33"/>
      <c r="J1610" s="33"/>
      <c r="K1610" s="33"/>
      <c r="L1610" s="34"/>
      <c r="M1610" s="202"/>
      <c r="N1610" s="203"/>
      <c r="O1610" s="59"/>
      <c r="P1610" s="59"/>
      <c r="Q1610" s="59"/>
      <c r="R1610" s="59"/>
      <c r="S1610" s="59"/>
      <c r="T1610" s="60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U1610" s="18" t="s">
        <v>86</v>
      </c>
    </row>
    <row r="1611" spans="1:47" s="2" customFormat="1" ht="12">
      <c r="A1611" s="33"/>
      <c r="B1611" s="34"/>
      <c r="C1611" s="33"/>
      <c r="D1611" s="179" t="s">
        <v>782</v>
      </c>
      <c r="E1611" s="33"/>
      <c r="F1611" s="221" t="s">
        <v>645</v>
      </c>
      <c r="G1611" s="33"/>
      <c r="H1611" s="222">
        <v>897.05</v>
      </c>
      <c r="I1611" s="33"/>
      <c r="J1611" s="33"/>
      <c r="K1611" s="33"/>
      <c r="L1611" s="34"/>
      <c r="M1611" s="202"/>
      <c r="N1611" s="203"/>
      <c r="O1611" s="59"/>
      <c r="P1611" s="59"/>
      <c r="Q1611" s="59"/>
      <c r="R1611" s="59"/>
      <c r="S1611" s="59"/>
      <c r="T1611" s="60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U1611" s="18" t="s">
        <v>86</v>
      </c>
    </row>
    <row r="1612" spans="1:65" s="2" customFormat="1" ht="24.2" customHeight="1">
      <c r="A1612" s="33"/>
      <c r="B1612" s="149"/>
      <c r="C1612" s="150" t="s">
        <v>1974</v>
      </c>
      <c r="D1612" s="150" t="s">
        <v>160</v>
      </c>
      <c r="E1612" s="151" t="s">
        <v>1975</v>
      </c>
      <c r="F1612" s="152" t="s">
        <v>1976</v>
      </c>
      <c r="G1612" s="153" t="s">
        <v>284</v>
      </c>
      <c r="H1612" s="154">
        <v>885.868</v>
      </c>
      <c r="I1612" s="155"/>
      <c r="J1612" s="156">
        <f>ROUND(I1612*H1612,2)</f>
        <v>0</v>
      </c>
      <c r="K1612" s="152" t="s">
        <v>1</v>
      </c>
      <c r="L1612" s="34"/>
      <c r="M1612" s="157" t="s">
        <v>1</v>
      </c>
      <c r="N1612" s="158" t="s">
        <v>43</v>
      </c>
      <c r="O1612" s="59"/>
      <c r="P1612" s="159">
        <f>O1612*H1612</f>
        <v>0</v>
      </c>
      <c r="Q1612" s="159">
        <v>0</v>
      </c>
      <c r="R1612" s="159">
        <f>Q1612*H1612</f>
        <v>0</v>
      </c>
      <c r="S1612" s="159">
        <v>0</v>
      </c>
      <c r="T1612" s="160">
        <f>S1612*H1612</f>
        <v>0</v>
      </c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R1612" s="161" t="s">
        <v>169</v>
      </c>
      <c r="AT1612" s="161" t="s">
        <v>160</v>
      </c>
      <c r="AU1612" s="161" t="s">
        <v>86</v>
      </c>
      <c r="AY1612" s="18" t="s">
        <v>157</v>
      </c>
      <c r="BE1612" s="162">
        <f>IF(N1612="základní",J1612,0)</f>
        <v>0</v>
      </c>
      <c r="BF1612" s="162">
        <f>IF(N1612="snížená",J1612,0)</f>
        <v>0</v>
      </c>
      <c r="BG1612" s="162">
        <f>IF(N1612="zákl. přenesená",J1612,0)</f>
        <v>0</v>
      </c>
      <c r="BH1612" s="162">
        <f>IF(N1612="sníž. přenesená",J1612,0)</f>
        <v>0</v>
      </c>
      <c r="BI1612" s="162">
        <f>IF(N1612="nulová",J1612,0)</f>
        <v>0</v>
      </c>
      <c r="BJ1612" s="18" t="s">
        <v>33</v>
      </c>
      <c r="BK1612" s="162">
        <f>ROUND(I1612*H1612,2)</f>
        <v>0</v>
      </c>
      <c r="BL1612" s="18" t="s">
        <v>169</v>
      </c>
      <c r="BM1612" s="161" t="s">
        <v>1977</v>
      </c>
    </row>
    <row r="1613" spans="2:51" s="13" customFormat="1" ht="12">
      <c r="B1613" s="178"/>
      <c r="D1613" s="179" t="s">
        <v>245</v>
      </c>
      <c r="E1613" s="180" t="s">
        <v>1</v>
      </c>
      <c r="F1613" s="181" t="s">
        <v>1937</v>
      </c>
      <c r="H1613" s="180" t="s">
        <v>1</v>
      </c>
      <c r="I1613" s="182"/>
      <c r="L1613" s="178"/>
      <c r="M1613" s="183"/>
      <c r="N1613" s="184"/>
      <c r="O1613" s="184"/>
      <c r="P1613" s="184"/>
      <c r="Q1613" s="184"/>
      <c r="R1613" s="184"/>
      <c r="S1613" s="184"/>
      <c r="T1613" s="185"/>
      <c r="AT1613" s="180" t="s">
        <v>245</v>
      </c>
      <c r="AU1613" s="180" t="s">
        <v>86</v>
      </c>
      <c r="AV1613" s="13" t="s">
        <v>33</v>
      </c>
      <c r="AW1613" s="13" t="s">
        <v>31</v>
      </c>
      <c r="AX1613" s="13" t="s">
        <v>78</v>
      </c>
      <c r="AY1613" s="180" t="s">
        <v>157</v>
      </c>
    </row>
    <row r="1614" spans="2:51" s="14" customFormat="1" ht="12">
      <c r="B1614" s="186"/>
      <c r="D1614" s="179" t="s">
        <v>245</v>
      </c>
      <c r="E1614" s="187" t="s">
        <v>1</v>
      </c>
      <c r="F1614" s="188" t="s">
        <v>1938</v>
      </c>
      <c r="H1614" s="189">
        <v>625</v>
      </c>
      <c r="I1614" s="190"/>
      <c r="L1614" s="186"/>
      <c r="M1614" s="191"/>
      <c r="N1614" s="192"/>
      <c r="O1614" s="192"/>
      <c r="P1614" s="192"/>
      <c r="Q1614" s="192"/>
      <c r="R1614" s="192"/>
      <c r="S1614" s="192"/>
      <c r="T1614" s="193"/>
      <c r="AT1614" s="187" t="s">
        <v>245</v>
      </c>
      <c r="AU1614" s="187" t="s">
        <v>86</v>
      </c>
      <c r="AV1614" s="14" t="s">
        <v>86</v>
      </c>
      <c r="AW1614" s="14" t="s">
        <v>31</v>
      </c>
      <c r="AX1614" s="14" t="s">
        <v>78</v>
      </c>
      <c r="AY1614" s="187" t="s">
        <v>157</v>
      </c>
    </row>
    <row r="1615" spans="2:51" s="13" customFormat="1" ht="12">
      <c r="B1615" s="178"/>
      <c r="D1615" s="179" t="s">
        <v>245</v>
      </c>
      <c r="E1615" s="180" t="s">
        <v>1</v>
      </c>
      <c r="F1615" s="181" t="s">
        <v>1939</v>
      </c>
      <c r="H1615" s="180" t="s">
        <v>1</v>
      </c>
      <c r="I1615" s="182"/>
      <c r="L1615" s="178"/>
      <c r="M1615" s="183"/>
      <c r="N1615" s="184"/>
      <c r="O1615" s="184"/>
      <c r="P1615" s="184"/>
      <c r="Q1615" s="184"/>
      <c r="R1615" s="184"/>
      <c r="S1615" s="184"/>
      <c r="T1615" s="185"/>
      <c r="AT1615" s="180" t="s">
        <v>245</v>
      </c>
      <c r="AU1615" s="180" t="s">
        <v>86</v>
      </c>
      <c r="AV1615" s="13" t="s">
        <v>33</v>
      </c>
      <c r="AW1615" s="13" t="s">
        <v>31</v>
      </c>
      <c r="AX1615" s="13" t="s">
        <v>78</v>
      </c>
      <c r="AY1615" s="180" t="s">
        <v>157</v>
      </c>
    </row>
    <row r="1616" spans="2:51" s="14" customFormat="1" ht="12">
      <c r="B1616" s="186"/>
      <c r="D1616" s="179" t="s">
        <v>245</v>
      </c>
      <c r="E1616" s="187" t="s">
        <v>1</v>
      </c>
      <c r="F1616" s="188" t="s">
        <v>1940</v>
      </c>
      <c r="H1616" s="189">
        <v>73.33</v>
      </c>
      <c r="I1616" s="190"/>
      <c r="L1616" s="186"/>
      <c r="M1616" s="191"/>
      <c r="N1616" s="192"/>
      <c r="O1616" s="192"/>
      <c r="P1616" s="192"/>
      <c r="Q1616" s="192"/>
      <c r="R1616" s="192"/>
      <c r="S1616" s="192"/>
      <c r="T1616" s="193"/>
      <c r="AT1616" s="187" t="s">
        <v>245</v>
      </c>
      <c r="AU1616" s="187" t="s">
        <v>86</v>
      </c>
      <c r="AV1616" s="14" t="s">
        <v>86</v>
      </c>
      <c r="AW1616" s="14" t="s">
        <v>31</v>
      </c>
      <c r="AX1616" s="14" t="s">
        <v>78</v>
      </c>
      <c r="AY1616" s="187" t="s">
        <v>157</v>
      </c>
    </row>
    <row r="1617" spans="2:51" s="14" customFormat="1" ht="12">
      <c r="B1617" s="186"/>
      <c r="D1617" s="179" t="s">
        <v>245</v>
      </c>
      <c r="E1617" s="187" t="s">
        <v>1</v>
      </c>
      <c r="F1617" s="188" t="s">
        <v>1941</v>
      </c>
      <c r="H1617" s="189">
        <v>29.536</v>
      </c>
      <c r="I1617" s="190"/>
      <c r="L1617" s="186"/>
      <c r="M1617" s="191"/>
      <c r="N1617" s="192"/>
      <c r="O1617" s="192"/>
      <c r="P1617" s="192"/>
      <c r="Q1617" s="192"/>
      <c r="R1617" s="192"/>
      <c r="S1617" s="192"/>
      <c r="T1617" s="193"/>
      <c r="AT1617" s="187" t="s">
        <v>245</v>
      </c>
      <c r="AU1617" s="187" t="s">
        <v>86</v>
      </c>
      <c r="AV1617" s="14" t="s">
        <v>86</v>
      </c>
      <c r="AW1617" s="14" t="s">
        <v>31</v>
      </c>
      <c r="AX1617" s="14" t="s">
        <v>78</v>
      </c>
      <c r="AY1617" s="187" t="s">
        <v>157</v>
      </c>
    </row>
    <row r="1618" spans="2:51" s="14" customFormat="1" ht="12">
      <c r="B1618" s="186"/>
      <c r="D1618" s="179" t="s">
        <v>245</v>
      </c>
      <c r="E1618" s="187" t="s">
        <v>1</v>
      </c>
      <c r="F1618" s="188" t="s">
        <v>1942</v>
      </c>
      <c r="H1618" s="189">
        <v>79.456</v>
      </c>
      <c r="I1618" s="190"/>
      <c r="L1618" s="186"/>
      <c r="M1618" s="191"/>
      <c r="N1618" s="192"/>
      <c r="O1618" s="192"/>
      <c r="P1618" s="192"/>
      <c r="Q1618" s="192"/>
      <c r="R1618" s="192"/>
      <c r="S1618" s="192"/>
      <c r="T1618" s="193"/>
      <c r="AT1618" s="187" t="s">
        <v>245</v>
      </c>
      <c r="AU1618" s="187" t="s">
        <v>86</v>
      </c>
      <c r="AV1618" s="14" t="s">
        <v>86</v>
      </c>
      <c r="AW1618" s="14" t="s">
        <v>31</v>
      </c>
      <c r="AX1618" s="14" t="s">
        <v>78</v>
      </c>
      <c r="AY1618" s="187" t="s">
        <v>157</v>
      </c>
    </row>
    <row r="1619" spans="2:51" s="14" customFormat="1" ht="12">
      <c r="B1619" s="186"/>
      <c r="D1619" s="179" t="s">
        <v>245</v>
      </c>
      <c r="E1619" s="187" t="s">
        <v>1</v>
      </c>
      <c r="F1619" s="188" t="s">
        <v>1943</v>
      </c>
      <c r="H1619" s="189">
        <v>45.656</v>
      </c>
      <c r="I1619" s="190"/>
      <c r="L1619" s="186"/>
      <c r="M1619" s="191"/>
      <c r="N1619" s="192"/>
      <c r="O1619" s="192"/>
      <c r="P1619" s="192"/>
      <c r="Q1619" s="192"/>
      <c r="R1619" s="192"/>
      <c r="S1619" s="192"/>
      <c r="T1619" s="193"/>
      <c r="AT1619" s="187" t="s">
        <v>245</v>
      </c>
      <c r="AU1619" s="187" t="s">
        <v>86</v>
      </c>
      <c r="AV1619" s="14" t="s">
        <v>86</v>
      </c>
      <c r="AW1619" s="14" t="s">
        <v>31</v>
      </c>
      <c r="AX1619" s="14" t="s">
        <v>78</v>
      </c>
      <c r="AY1619" s="187" t="s">
        <v>157</v>
      </c>
    </row>
    <row r="1620" spans="2:51" s="14" customFormat="1" ht="12">
      <c r="B1620" s="186"/>
      <c r="D1620" s="179" t="s">
        <v>245</v>
      </c>
      <c r="E1620" s="187" t="s">
        <v>1</v>
      </c>
      <c r="F1620" s="188" t="s">
        <v>1944</v>
      </c>
      <c r="H1620" s="189">
        <v>28.428</v>
      </c>
      <c r="I1620" s="190"/>
      <c r="L1620" s="186"/>
      <c r="M1620" s="191"/>
      <c r="N1620" s="192"/>
      <c r="O1620" s="192"/>
      <c r="P1620" s="192"/>
      <c r="Q1620" s="192"/>
      <c r="R1620" s="192"/>
      <c r="S1620" s="192"/>
      <c r="T1620" s="193"/>
      <c r="AT1620" s="187" t="s">
        <v>245</v>
      </c>
      <c r="AU1620" s="187" t="s">
        <v>86</v>
      </c>
      <c r="AV1620" s="14" t="s">
        <v>86</v>
      </c>
      <c r="AW1620" s="14" t="s">
        <v>31</v>
      </c>
      <c r="AX1620" s="14" t="s">
        <v>78</v>
      </c>
      <c r="AY1620" s="187" t="s">
        <v>157</v>
      </c>
    </row>
    <row r="1621" spans="2:51" s="14" customFormat="1" ht="12">
      <c r="B1621" s="186"/>
      <c r="D1621" s="179" t="s">
        <v>245</v>
      </c>
      <c r="E1621" s="187" t="s">
        <v>1</v>
      </c>
      <c r="F1621" s="188" t="s">
        <v>1945</v>
      </c>
      <c r="H1621" s="189">
        <v>4.462</v>
      </c>
      <c r="I1621" s="190"/>
      <c r="L1621" s="186"/>
      <c r="M1621" s="191"/>
      <c r="N1621" s="192"/>
      <c r="O1621" s="192"/>
      <c r="P1621" s="192"/>
      <c r="Q1621" s="192"/>
      <c r="R1621" s="192"/>
      <c r="S1621" s="192"/>
      <c r="T1621" s="193"/>
      <c r="AT1621" s="187" t="s">
        <v>245</v>
      </c>
      <c r="AU1621" s="187" t="s">
        <v>86</v>
      </c>
      <c r="AV1621" s="14" t="s">
        <v>86</v>
      </c>
      <c r="AW1621" s="14" t="s">
        <v>31</v>
      </c>
      <c r="AX1621" s="14" t="s">
        <v>78</v>
      </c>
      <c r="AY1621" s="187" t="s">
        <v>157</v>
      </c>
    </row>
    <row r="1622" spans="2:51" s="15" customFormat="1" ht="12">
      <c r="B1622" s="204"/>
      <c r="D1622" s="179" t="s">
        <v>245</v>
      </c>
      <c r="E1622" s="205" t="s">
        <v>592</v>
      </c>
      <c r="F1622" s="206" t="s">
        <v>645</v>
      </c>
      <c r="H1622" s="207">
        <v>885.868</v>
      </c>
      <c r="I1622" s="208"/>
      <c r="L1622" s="204"/>
      <c r="M1622" s="209"/>
      <c r="N1622" s="210"/>
      <c r="O1622" s="210"/>
      <c r="P1622" s="210"/>
      <c r="Q1622" s="210"/>
      <c r="R1622" s="210"/>
      <c r="S1622" s="210"/>
      <c r="T1622" s="211"/>
      <c r="AT1622" s="205" t="s">
        <v>245</v>
      </c>
      <c r="AU1622" s="205" t="s">
        <v>86</v>
      </c>
      <c r="AV1622" s="15" t="s">
        <v>164</v>
      </c>
      <c r="AW1622" s="15" t="s">
        <v>31</v>
      </c>
      <c r="AX1622" s="15" t="s">
        <v>33</v>
      </c>
      <c r="AY1622" s="205" t="s">
        <v>157</v>
      </c>
    </row>
    <row r="1623" spans="1:65" s="2" customFormat="1" ht="16.5" customHeight="1">
      <c r="A1623" s="33"/>
      <c r="B1623" s="149"/>
      <c r="C1623" s="163" t="s">
        <v>1978</v>
      </c>
      <c r="D1623" s="163" t="s">
        <v>165</v>
      </c>
      <c r="E1623" s="164" t="s">
        <v>1964</v>
      </c>
      <c r="F1623" s="165" t="s">
        <v>1965</v>
      </c>
      <c r="G1623" s="166" t="s">
        <v>1966</v>
      </c>
      <c r="H1623" s="167">
        <v>752.988</v>
      </c>
      <c r="I1623" s="168"/>
      <c r="J1623" s="169">
        <f>ROUND(I1623*H1623,2)</f>
        <v>0</v>
      </c>
      <c r="K1623" s="165" t="s">
        <v>1</v>
      </c>
      <c r="L1623" s="170"/>
      <c r="M1623" s="171" t="s">
        <v>1</v>
      </c>
      <c r="N1623" s="172" t="s">
        <v>43</v>
      </c>
      <c r="O1623" s="59"/>
      <c r="P1623" s="159">
        <f>O1623*H1623</f>
        <v>0</v>
      </c>
      <c r="Q1623" s="159">
        <v>0.001</v>
      </c>
      <c r="R1623" s="159">
        <f>Q1623*H1623</f>
        <v>0.7529880000000001</v>
      </c>
      <c r="S1623" s="159">
        <v>0</v>
      </c>
      <c r="T1623" s="160">
        <f>S1623*H1623</f>
        <v>0</v>
      </c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R1623" s="161" t="s">
        <v>168</v>
      </c>
      <c r="AT1623" s="161" t="s">
        <v>165</v>
      </c>
      <c r="AU1623" s="161" t="s">
        <v>86</v>
      </c>
      <c r="AY1623" s="18" t="s">
        <v>157</v>
      </c>
      <c r="BE1623" s="162">
        <f>IF(N1623="základní",J1623,0)</f>
        <v>0</v>
      </c>
      <c r="BF1623" s="162">
        <f>IF(N1623="snížená",J1623,0)</f>
        <v>0</v>
      </c>
      <c r="BG1623" s="162">
        <f>IF(N1623="zákl. přenesená",J1623,0)</f>
        <v>0</v>
      </c>
      <c r="BH1623" s="162">
        <f>IF(N1623="sníž. přenesená",J1623,0)</f>
        <v>0</v>
      </c>
      <c r="BI1623" s="162">
        <f>IF(N1623="nulová",J1623,0)</f>
        <v>0</v>
      </c>
      <c r="BJ1623" s="18" t="s">
        <v>33</v>
      </c>
      <c r="BK1623" s="162">
        <f>ROUND(I1623*H1623,2)</f>
        <v>0</v>
      </c>
      <c r="BL1623" s="18" t="s">
        <v>169</v>
      </c>
      <c r="BM1623" s="161" t="s">
        <v>1979</v>
      </c>
    </row>
    <row r="1624" spans="1:47" s="2" customFormat="1" ht="19.5">
      <c r="A1624" s="33"/>
      <c r="B1624" s="34"/>
      <c r="C1624" s="33"/>
      <c r="D1624" s="179" t="s">
        <v>1217</v>
      </c>
      <c r="E1624" s="33"/>
      <c r="F1624" s="223" t="s">
        <v>1968</v>
      </c>
      <c r="G1624" s="33"/>
      <c r="H1624" s="33"/>
      <c r="I1624" s="201"/>
      <c r="J1624" s="33"/>
      <c r="K1624" s="33"/>
      <c r="L1624" s="34"/>
      <c r="M1624" s="202"/>
      <c r="N1624" s="203"/>
      <c r="O1624" s="59"/>
      <c r="P1624" s="59"/>
      <c r="Q1624" s="59"/>
      <c r="R1624" s="59"/>
      <c r="S1624" s="59"/>
      <c r="T1624" s="60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T1624" s="18" t="s">
        <v>1217</v>
      </c>
      <c r="AU1624" s="18" t="s">
        <v>86</v>
      </c>
    </row>
    <row r="1625" spans="2:51" s="14" customFormat="1" ht="12">
      <c r="B1625" s="186"/>
      <c r="D1625" s="179" t="s">
        <v>245</v>
      </c>
      <c r="E1625" s="187" t="s">
        <v>1</v>
      </c>
      <c r="F1625" s="188" t="s">
        <v>1980</v>
      </c>
      <c r="H1625" s="189">
        <v>752.988</v>
      </c>
      <c r="I1625" s="190"/>
      <c r="L1625" s="186"/>
      <c r="M1625" s="191"/>
      <c r="N1625" s="192"/>
      <c r="O1625" s="192"/>
      <c r="P1625" s="192"/>
      <c r="Q1625" s="192"/>
      <c r="R1625" s="192"/>
      <c r="S1625" s="192"/>
      <c r="T1625" s="193"/>
      <c r="AT1625" s="187" t="s">
        <v>245</v>
      </c>
      <c r="AU1625" s="187" t="s">
        <v>86</v>
      </c>
      <c r="AV1625" s="14" t="s">
        <v>86</v>
      </c>
      <c r="AW1625" s="14" t="s">
        <v>31</v>
      </c>
      <c r="AX1625" s="14" t="s">
        <v>33</v>
      </c>
      <c r="AY1625" s="187" t="s">
        <v>157</v>
      </c>
    </row>
    <row r="1626" spans="1:47" s="2" customFormat="1" ht="12">
      <c r="A1626" s="33"/>
      <c r="B1626" s="34"/>
      <c r="C1626" s="33"/>
      <c r="D1626" s="179" t="s">
        <v>782</v>
      </c>
      <c r="E1626" s="33"/>
      <c r="F1626" s="220" t="s">
        <v>1936</v>
      </c>
      <c r="G1626" s="33"/>
      <c r="H1626" s="33"/>
      <c r="I1626" s="33"/>
      <c r="J1626" s="33"/>
      <c r="K1626" s="33"/>
      <c r="L1626" s="34"/>
      <c r="M1626" s="202"/>
      <c r="N1626" s="203"/>
      <c r="O1626" s="59"/>
      <c r="P1626" s="59"/>
      <c r="Q1626" s="59"/>
      <c r="R1626" s="59"/>
      <c r="S1626" s="59"/>
      <c r="T1626" s="60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33"/>
      <c r="AE1626" s="33"/>
      <c r="AU1626" s="18" t="s">
        <v>86</v>
      </c>
    </row>
    <row r="1627" spans="1:47" s="2" customFormat="1" ht="12">
      <c r="A1627" s="33"/>
      <c r="B1627" s="34"/>
      <c r="C1627" s="33"/>
      <c r="D1627" s="179" t="s">
        <v>782</v>
      </c>
      <c r="E1627" s="33"/>
      <c r="F1627" s="221" t="s">
        <v>1937</v>
      </c>
      <c r="G1627" s="33"/>
      <c r="H1627" s="222">
        <v>0</v>
      </c>
      <c r="I1627" s="33"/>
      <c r="J1627" s="33"/>
      <c r="K1627" s="33"/>
      <c r="L1627" s="34"/>
      <c r="M1627" s="202"/>
      <c r="N1627" s="203"/>
      <c r="O1627" s="59"/>
      <c r="P1627" s="59"/>
      <c r="Q1627" s="59"/>
      <c r="R1627" s="59"/>
      <c r="S1627" s="59"/>
      <c r="T1627" s="60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U1627" s="18" t="s">
        <v>86</v>
      </c>
    </row>
    <row r="1628" spans="1:47" s="2" customFormat="1" ht="12">
      <c r="A1628" s="33"/>
      <c r="B1628" s="34"/>
      <c r="C1628" s="33"/>
      <c r="D1628" s="179" t="s">
        <v>782</v>
      </c>
      <c r="E1628" s="33"/>
      <c r="F1628" s="221" t="s">
        <v>1938</v>
      </c>
      <c r="G1628" s="33"/>
      <c r="H1628" s="222">
        <v>625</v>
      </c>
      <c r="I1628" s="33"/>
      <c r="J1628" s="33"/>
      <c r="K1628" s="33"/>
      <c r="L1628" s="34"/>
      <c r="M1628" s="202"/>
      <c r="N1628" s="203"/>
      <c r="O1628" s="59"/>
      <c r="P1628" s="59"/>
      <c r="Q1628" s="59"/>
      <c r="R1628" s="59"/>
      <c r="S1628" s="59"/>
      <c r="T1628" s="60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3"/>
      <c r="AE1628" s="33"/>
      <c r="AU1628" s="18" t="s">
        <v>86</v>
      </c>
    </row>
    <row r="1629" spans="1:47" s="2" customFormat="1" ht="12">
      <c r="A1629" s="33"/>
      <c r="B1629" s="34"/>
      <c r="C1629" s="33"/>
      <c r="D1629" s="179" t="s">
        <v>782</v>
      </c>
      <c r="E1629" s="33"/>
      <c r="F1629" s="221" t="s">
        <v>1939</v>
      </c>
      <c r="G1629" s="33"/>
      <c r="H1629" s="222">
        <v>0</v>
      </c>
      <c r="I1629" s="33"/>
      <c r="J1629" s="33"/>
      <c r="K1629" s="33"/>
      <c r="L1629" s="34"/>
      <c r="M1629" s="202"/>
      <c r="N1629" s="203"/>
      <c r="O1629" s="59"/>
      <c r="P1629" s="59"/>
      <c r="Q1629" s="59"/>
      <c r="R1629" s="59"/>
      <c r="S1629" s="59"/>
      <c r="T1629" s="60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3"/>
      <c r="AE1629" s="33"/>
      <c r="AU1629" s="18" t="s">
        <v>86</v>
      </c>
    </row>
    <row r="1630" spans="1:47" s="2" customFormat="1" ht="12">
      <c r="A1630" s="33"/>
      <c r="B1630" s="34"/>
      <c r="C1630" s="33"/>
      <c r="D1630" s="179" t="s">
        <v>782</v>
      </c>
      <c r="E1630" s="33"/>
      <c r="F1630" s="221" t="s">
        <v>1940</v>
      </c>
      <c r="G1630" s="33"/>
      <c r="H1630" s="222">
        <v>73.33</v>
      </c>
      <c r="I1630" s="33"/>
      <c r="J1630" s="33"/>
      <c r="K1630" s="33"/>
      <c r="L1630" s="34"/>
      <c r="M1630" s="202"/>
      <c r="N1630" s="203"/>
      <c r="O1630" s="59"/>
      <c r="P1630" s="59"/>
      <c r="Q1630" s="59"/>
      <c r="R1630" s="59"/>
      <c r="S1630" s="59"/>
      <c r="T1630" s="60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33"/>
      <c r="AE1630" s="33"/>
      <c r="AU1630" s="18" t="s">
        <v>86</v>
      </c>
    </row>
    <row r="1631" spans="1:47" s="2" customFormat="1" ht="12">
      <c r="A1631" s="33"/>
      <c r="B1631" s="34"/>
      <c r="C1631" s="33"/>
      <c r="D1631" s="179" t="s">
        <v>782</v>
      </c>
      <c r="E1631" s="33"/>
      <c r="F1631" s="221" t="s">
        <v>1941</v>
      </c>
      <c r="G1631" s="33"/>
      <c r="H1631" s="222">
        <v>29.536</v>
      </c>
      <c r="I1631" s="33"/>
      <c r="J1631" s="33"/>
      <c r="K1631" s="33"/>
      <c r="L1631" s="34"/>
      <c r="M1631" s="202"/>
      <c r="N1631" s="203"/>
      <c r="O1631" s="59"/>
      <c r="P1631" s="59"/>
      <c r="Q1631" s="59"/>
      <c r="R1631" s="59"/>
      <c r="S1631" s="59"/>
      <c r="T1631" s="60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3"/>
      <c r="AE1631" s="33"/>
      <c r="AU1631" s="18" t="s">
        <v>86</v>
      </c>
    </row>
    <row r="1632" spans="1:47" s="2" customFormat="1" ht="12">
      <c r="A1632" s="33"/>
      <c r="B1632" s="34"/>
      <c r="C1632" s="33"/>
      <c r="D1632" s="179" t="s">
        <v>782</v>
      </c>
      <c r="E1632" s="33"/>
      <c r="F1632" s="221" t="s">
        <v>1942</v>
      </c>
      <c r="G1632" s="33"/>
      <c r="H1632" s="222">
        <v>79.456</v>
      </c>
      <c r="I1632" s="33"/>
      <c r="J1632" s="33"/>
      <c r="K1632" s="33"/>
      <c r="L1632" s="34"/>
      <c r="M1632" s="202"/>
      <c r="N1632" s="203"/>
      <c r="O1632" s="59"/>
      <c r="P1632" s="59"/>
      <c r="Q1632" s="59"/>
      <c r="R1632" s="59"/>
      <c r="S1632" s="59"/>
      <c r="T1632" s="60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3"/>
      <c r="AE1632" s="33"/>
      <c r="AU1632" s="18" t="s">
        <v>86</v>
      </c>
    </row>
    <row r="1633" spans="1:47" s="2" customFormat="1" ht="12">
      <c r="A1633" s="33"/>
      <c r="B1633" s="34"/>
      <c r="C1633" s="33"/>
      <c r="D1633" s="179" t="s">
        <v>782</v>
      </c>
      <c r="E1633" s="33"/>
      <c r="F1633" s="221" t="s">
        <v>1943</v>
      </c>
      <c r="G1633" s="33"/>
      <c r="H1633" s="222">
        <v>45.656</v>
      </c>
      <c r="I1633" s="33"/>
      <c r="J1633" s="33"/>
      <c r="K1633" s="33"/>
      <c r="L1633" s="34"/>
      <c r="M1633" s="202"/>
      <c r="N1633" s="203"/>
      <c r="O1633" s="59"/>
      <c r="P1633" s="59"/>
      <c r="Q1633" s="59"/>
      <c r="R1633" s="59"/>
      <c r="S1633" s="59"/>
      <c r="T1633" s="60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  <c r="AE1633" s="33"/>
      <c r="AU1633" s="18" t="s">
        <v>86</v>
      </c>
    </row>
    <row r="1634" spans="1:47" s="2" customFormat="1" ht="12">
      <c r="A1634" s="33"/>
      <c r="B1634" s="34"/>
      <c r="C1634" s="33"/>
      <c r="D1634" s="179" t="s">
        <v>782</v>
      </c>
      <c r="E1634" s="33"/>
      <c r="F1634" s="221" t="s">
        <v>1944</v>
      </c>
      <c r="G1634" s="33"/>
      <c r="H1634" s="222">
        <v>28.428</v>
      </c>
      <c r="I1634" s="33"/>
      <c r="J1634" s="33"/>
      <c r="K1634" s="33"/>
      <c r="L1634" s="34"/>
      <c r="M1634" s="202"/>
      <c r="N1634" s="203"/>
      <c r="O1634" s="59"/>
      <c r="P1634" s="59"/>
      <c r="Q1634" s="59"/>
      <c r="R1634" s="59"/>
      <c r="S1634" s="59"/>
      <c r="T1634" s="60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3"/>
      <c r="AE1634" s="33"/>
      <c r="AU1634" s="18" t="s">
        <v>86</v>
      </c>
    </row>
    <row r="1635" spans="1:47" s="2" customFormat="1" ht="12">
      <c r="A1635" s="33"/>
      <c r="B1635" s="34"/>
      <c r="C1635" s="33"/>
      <c r="D1635" s="179" t="s">
        <v>782</v>
      </c>
      <c r="E1635" s="33"/>
      <c r="F1635" s="221" t="s">
        <v>1945</v>
      </c>
      <c r="G1635" s="33"/>
      <c r="H1635" s="222">
        <v>4.462</v>
      </c>
      <c r="I1635" s="33"/>
      <c r="J1635" s="33"/>
      <c r="K1635" s="33"/>
      <c r="L1635" s="34"/>
      <c r="M1635" s="202"/>
      <c r="N1635" s="203"/>
      <c r="O1635" s="59"/>
      <c r="P1635" s="59"/>
      <c r="Q1635" s="59"/>
      <c r="R1635" s="59"/>
      <c r="S1635" s="59"/>
      <c r="T1635" s="60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U1635" s="18" t="s">
        <v>86</v>
      </c>
    </row>
    <row r="1636" spans="1:47" s="2" customFormat="1" ht="12">
      <c r="A1636" s="33"/>
      <c r="B1636" s="34"/>
      <c r="C1636" s="33"/>
      <c r="D1636" s="179" t="s">
        <v>782</v>
      </c>
      <c r="E1636" s="33"/>
      <c r="F1636" s="221" t="s">
        <v>645</v>
      </c>
      <c r="G1636" s="33"/>
      <c r="H1636" s="222">
        <v>885.868</v>
      </c>
      <c r="I1636" s="33"/>
      <c r="J1636" s="33"/>
      <c r="K1636" s="33"/>
      <c r="L1636" s="34"/>
      <c r="M1636" s="202"/>
      <c r="N1636" s="203"/>
      <c r="O1636" s="59"/>
      <c r="P1636" s="59"/>
      <c r="Q1636" s="59"/>
      <c r="R1636" s="59"/>
      <c r="S1636" s="59"/>
      <c r="T1636" s="60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  <c r="AE1636" s="33"/>
      <c r="AU1636" s="18" t="s">
        <v>86</v>
      </c>
    </row>
    <row r="1637" spans="1:65" s="2" customFormat="1" ht="16.5" customHeight="1">
      <c r="A1637" s="33"/>
      <c r="B1637" s="149"/>
      <c r="C1637" s="163" t="s">
        <v>1981</v>
      </c>
      <c r="D1637" s="163" t="s">
        <v>165</v>
      </c>
      <c r="E1637" s="164" t="s">
        <v>1971</v>
      </c>
      <c r="F1637" s="165" t="s">
        <v>1972</v>
      </c>
      <c r="G1637" s="166" t="s">
        <v>1966</v>
      </c>
      <c r="H1637" s="167">
        <v>752.988</v>
      </c>
      <c r="I1637" s="168"/>
      <c r="J1637" s="169">
        <f>ROUND(I1637*H1637,2)</f>
        <v>0</v>
      </c>
      <c r="K1637" s="165" t="s">
        <v>1</v>
      </c>
      <c r="L1637" s="170"/>
      <c r="M1637" s="171" t="s">
        <v>1</v>
      </c>
      <c r="N1637" s="172" t="s">
        <v>43</v>
      </c>
      <c r="O1637" s="59"/>
      <c r="P1637" s="159">
        <f>O1637*H1637</f>
        <v>0</v>
      </c>
      <c r="Q1637" s="159">
        <v>0.001</v>
      </c>
      <c r="R1637" s="159">
        <f>Q1637*H1637</f>
        <v>0.7529880000000001</v>
      </c>
      <c r="S1637" s="159">
        <v>0</v>
      </c>
      <c r="T1637" s="160">
        <f>S1637*H1637</f>
        <v>0</v>
      </c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  <c r="AE1637" s="33"/>
      <c r="AR1637" s="161" t="s">
        <v>168</v>
      </c>
      <c r="AT1637" s="161" t="s">
        <v>165</v>
      </c>
      <c r="AU1637" s="161" t="s">
        <v>86</v>
      </c>
      <c r="AY1637" s="18" t="s">
        <v>157</v>
      </c>
      <c r="BE1637" s="162">
        <f>IF(N1637="základní",J1637,0)</f>
        <v>0</v>
      </c>
      <c r="BF1637" s="162">
        <f>IF(N1637="snížená",J1637,0)</f>
        <v>0</v>
      </c>
      <c r="BG1637" s="162">
        <f>IF(N1637="zákl. přenesená",J1637,0)</f>
        <v>0</v>
      </c>
      <c r="BH1637" s="162">
        <f>IF(N1637="sníž. přenesená",J1637,0)</f>
        <v>0</v>
      </c>
      <c r="BI1637" s="162">
        <f>IF(N1637="nulová",J1637,0)</f>
        <v>0</v>
      </c>
      <c r="BJ1637" s="18" t="s">
        <v>33</v>
      </c>
      <c r="BK1637" s="162">
        <f>ROUND(I1637*H1637,2)</f>
        <v>0</v>
      </c>
      <c r="BL1637" s="18" t="s">
        <v>169</v>
      </c>
      <c r="BM1637" s="161" t="s">
        <v>1982</v>
      </c>
    </row>
    <row r="1638" spans="1:47" s="2" customFormat="1" ht="19.5">
      <c r="A1638" s="33"/>
      <c r="B1638" s="34"/>
      <c r="C1638" s="33"/>
      <c r="D1638" s="179" t="s">
        <v>1217</v>
      </c>
      <c r="E1638" s="33"/>
      <c r="F1638" s="223" t="s">
        <v>1968</v>
      </c>
      <c r="G1638" s="33"/>
      <c r="H1638" s="33"/>
      <c r="I1638" s="201"/>
      <c r="J1638" s="33"/>
      <c r="K1638" s="33"/>
      <c r="L1638" s="34"/>
      <c r="M1638" s="202"/>
      <c r="N1638" s="203"/>
      <c r="O1638" s="59"/>
      <c r="P1638" s="59"/>
      <c r="Q1638" s="59"/>
      <c r="R1638" s="59"/>
      <c r="S1638" s="59"/>
      <c r="T1638" s="60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T1638" s="18" t="s">
        <v>1217</v>
      </c>
      <c r="AU1638" s="18" t="s">
        <v>86</v>
      </c>
    </row>
    <row r="1639" spans="2:51" s="14" customFormat="1" ht="12">
      <c r="B1639" s="186"/>
      <c r="D1639" s="179" t="s">
        <v>245</v>
      </c>
      <c r="E1639" s="187" t="s">
        <v>1</v>
      </c>
      <c r="F1639" s="188" t="s">
        <v>1980</v>
      </c>
      <c r="H1639" s="189">
        <v>752.988</v>
      </c>
      <c r="I1639" s="190"/>
      <c r="L1639" s="186"/>
      <c r="M1639" s="191"/>
      <c r="N1639" s="192"/>
      <c r="O1639" s="192"/>
      <c r="P1639" s="192"/>
      <c r="Q1639" s="192"/>
      <c r="R1639" s="192"/>
      <c r="S1639" s="192"/>
      <c r="T1639" s="193"/>
      <c r="AT1639" s="187" t="s">
        <v>245</v>
      </c>
      <c r="AU1639" s="187" t="s">
        <v>86</v>
      </c>
      <c r="AV1639" s="14" t="s">
        <v>86</v>
      </c>
      <c r="AW1639" s="14" t="s">
        <v>31</v>
      </c>
      <c r="AX1639" s="14" t="s">
        <v>33</v>
      </c>
      <c r="AY1639" s="187" t="s">
        <v>157</v>
      </c>
    </row>
    <row r="1640" spans="1:47" s="2" customFormat="1" ht="12">
      <c r="A1640" s="33"/>
      <c r="B1640" s="34"/>
      <c r="C1640" s="33"/>
      <c r="D1640" s="179" t="s">
        <v>782</v>
      </c>
      <c r="E1640" s="33"/>
      <c r="F1640" s="220" t="s">
        <v>1936</v>
      </c>
      <c r="G1640" s="33"/>
      <c r="H1640" s="33"/>
      <c r="I1640" s="33"/>
      <c r="J1640" s="33"/>
      <c r="K1640" s="33"/>
      <c r="L1640" s="34"/>
      <c r="M1640" s="202"/>
      <c r="N1640" s="203"/>
      <c r="O1640" s="59"/>
      <c r="P1640" s="59"/>
      <c r="Q1640" s="59"/>
      <c r="R1640" s="59"/>
      <c r="S1640" s="59"/>
      <c r="T1640" s="60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U1640" s="18" t="s">
        <v>86</v>
      </c>
    </row>
    <row r="1641" spans="1:47" s="2" customFormat="1" ht="12">
      <c r="A1641" s="33"/>
      <c r="B1641" s="34"/>
      <c r="C1641" s="33"/>
      <c r="D1641" s="179" t="s">
        <v>782</v>
      </c>
      <c r="E1641" s="33"/>
      <c r="F1641" s="221" t="s">
        <v>1937</v>
      </c>
      <c r="G1641" s="33"/>
      <c r="H1641" s="222">
        <v>0</v>
      </c>
      <c r="I1641" s="33"/>
      <c r="J1641" s="33"/>
      <c r="K1641" s="33"/>
      <c r="L1641" s="34"/>
      <c r="M1641" s="202"/>
      <c r="N1641" s="203"/>
      <c r="O1641" s="59"/>
      <c r="P1641" s="59"/>
      <c r="Q1641" s="59"/>
      <c r="R1641" s="59"/>
      <c r="S1641" s="59"/>
      <c r="T1641" s="60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3"/>
      <c r="AE1641" s="33"/>
      <c r="AU1641" s="18" t="s">
        <v>86</v>
      </c>
    </row>
    <row r="1642" spans="1:47" s="2" customFormat="1" ht="12">
      <c r="A1642" s="33"/>
      <c r="B1642" s="34"/>
      <c r="C1642" s="33"/>
      <c r="D1642" s="179" t="s">
        <v>782</v>
      </c>
      <c r="E1642" s="33"/>
      <c r="F1642" s="221" t="s">
        <v>1938</v>
      </c>
      <c r="G1642" s="33"/>
      <c r="H1642" s="222">
        <v>625</v>
      </c>
      <c r="I1642" s="33"/>
      <c r="J1642" s="33"/>
      <c r="K1642" s="33"/>
      <c r="L1642" s="34"/>
      <c r="M1642" s="202"/>
      <c r="N1642" s="203"/>
      <c r="O1642" s="59"/>
      <c r="P1642" s="59"/>
      <c r="Q1642" s="59"/>
      <c r="R1642" s="59"/>
      <c r="S1642" s="59"/>
      <c r="T1642" s="60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  <c r="AE1642" s="33"/>
      <c r="AU1642" s="18" t="s">
        <v>86</v>
      </c>
    </row>
    <row r="1643" spans="1:47" s="2" customFormat="1" ht="12">
      <c r="A1643" s="33"/>
      <c r="B1643" s="34"/>
      <c r="C1643" s="33"/>
      <c r="D1643" s="179" t="s">
        <v>782</v>
      </c>
      <c r="E1643" s="33"/>
      <c r="F1643" s="221" t="s">
        <v>1939</v>
      </c>
      <c r="G1643" s="33"/>
      <c r="H1643" s="222">
        <v>0</v>
      </c>
      <c r="I1643" s="33"/>
      <c r="J1643" s="33"/>
      <c r="K1643" s="33"/>
      <c r="L1643" s="34"/>
      <c r="M1643" s="202"/>
      <c r="N1643" s="203"/>
      <c r="O1643" s="59"/>
      <c r="P1643" s="59"/>
      <c r="Q1643" s="59"/>
      <c r="R1643" s="59"/>
      <c r="S1643" s="59"/>
      <c r="T1643" s="60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  <c r="AE1643" s="33"/>
      <c r="AU1643" s="18" t="s">
        <v>86</v>
      </c>
    </row>
    <row r="1644" spans="1:47" s="2" customFormat="1" ht="12">
      <c r="A1644" s="33"/>
      <c r="B1644" s="34"/>
      <c r="C1644" s="33"/>
      <c r="D1644" s="179" t="s">
        <v>782</v>
      </c>
      <c r="E1644" s="33"/>
      <c r="F1644" s="221" t="s">
        <v>1940</v>
      </c>
      <c r="G1644" s="33"/>
      <c r="H1644" s="222">
        <v>73.33</v>
      </c>
      <c r="I1644" s="33"/>
      <c r="J1644" s="33"/>
      <c r="K1644" s="33"/>
      <c r="L1644" s="34"/>
      <c r="M1644" s="202"/>
      <c r="N1644" s="203"/>
      <c r="O1644" s="59"/>
      <c r="P1644" s="59"/>
      <c r="Q1644" s="59"/>
      <c r="R1644" s="59"/>
      <c r="S1644" s="59"/>
      <c r="T1644" s="60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3"/>
      <c r="AE1644" s="33"/>
      <c r="AU1644" s="18" t="s">
        <v>86</v>
      </c>
    </row>
    <row r="1645" spans="1:47" s="2" customFormat="1" ht="12">
      <c r="A1645" s="33"/>
      <c r="B1645" s="34"/>
      <c r="C1645" s="33"/>
      <c r="D1645" s="179" t="s">
        <v>782</v>
      </c>
      <c r="E1645" s="33"/>
      <c r="F1645" s="221" t="s">
        <v>1941</v>
      </c>
      <c r="G1645" s="33"/>
      <c r="H1645" s="222">
        <v>29.536</v>
      </c>
      <c r="I1645" s="33"/>
      <c r="J1645" s="33"/>
      <c r="K1645" s="33"/>
      <c r="L1645" s="34"/>
      <c r="M1645" s="202"/>
      <c r="N1645" s="203"/>
      <c r="O1645" s="59"/>
      <c r="P1645" s="59"/>
      <c r="Q1645" s="59"/>
      <c r="R1645" s="59"/>
      <c r="S1645" s="59"/>
      <c r="T1645" s="60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U1645" s="18" t="s">
        <v>86</v>
      </c>
    </row>
    <row r="1646" spans="1:47" s="2" customFormat="1" ht="12">
      <c r="A1646" s="33"/>
      <c r="B1646" s="34"/>
      <c r="C1646" s="33"/>
      <c r="D1646" s="179" t="s">
        <v>782</v>
      </c>
      <c r="E1646" s="33"/>
      <c r="F1646" s="221" t="s">
        <v>1942</v>
      </c>
      <c r="G1646" s="33"/>
      <c r="H1646" s="222">
        <v>79.456</v>
      </c>
      <c r="I1646" s="33"/>
      <c r="J1646" s="33"/>
      <c r="K1646" s="33"/>
      <c r="L1646" s="34"/>
      <c r="M1646" s="202"/>
      <c r="N1646" s="203"/>
      <c r="O1646" s="59"/>
      <c r="P1646" s="59"/>
      <c r="Q1646" s="59"/>
      <c r="R1646" s="59"/>
      <c r="S1646" s="59"/>
      <c r="T1646" s="60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3"/>
      <c r="AE1646" s="33"/>
      <c r="AU1646" s="18" t="s">
        <v>86</v>
      </c>
    </row>
    <row r="1647" spans="1:47" s="2" customFormat="1" ht="12">
      <c r="A1647" s="33"/>
      <c r="B1647" s="34"/>
      <c r="C1647" s="33"/>
      <c r="D1647" s="179" t="s">
        <v>782</v>
      </c>
      <c r="E1647" s="33"/>
      <c r="F1647" s="221" t="s">
        <v>1943</v>
      </c>
      <c r="G1647" s="33"/>
      <c r="H1647" s="222">
        <v>45.656</v>
      </c>
      <c r="I1647" s="33"/>
      <c r="J1647" s="33"/>
      <c r="K1647" s="33"/>
      <c r="L1647" s="34"/>
      <c r="M1647" s="202"/>
      <c r="N1647" s="203"/>
      <c r="O1647" s="59"/>
      <c r="P1647" s="59"/>
      <c r="Q1647" s="59"/>
      <c r="R1647" s="59"/>
      <c r="S1647" s="59"/>
      <c r="T1647" s="60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  <c r="AE1647" s="33"/>
      <c r="AU1647" s="18" t="s">
        <v>86</v>
      </c>
    </row>
    <row r="1648" spans="1:47" s="2" customFormat="1" ht="12">
      <c r="A1648" s="33"/>
      <c r="B1648" s="34"/>
      <c r="C1648" s="33"/>
      <c r="D1648" s="179" t="s">
        <v>782</v>
      </c>
      <c r="E1648" s="33"/>
      <c r="F1648" s="221" t="s">
        <v>1944</v>
      </c>
      <c r="G1648" s="33"/>
      <c r="H1648" s="222">
        <v>28.428</v>
      </c>
      <c r="I1648" s="33"/>
      <c r="J1648" s="33"/>
      <c r="K1648" s="33"/>
      <c r="L1648" s="34"/>
      <c r="M1648" s="202"/>
      <c r="N1648" s="203"/>
      <c r="O1648" s="59"/>
      <c r="P1648" s="59"/>
      <c r="Q1648" s="59"/>
      <c r="R1648" s="59"/>
      <c r="S1648" s="59"/>
      <c r="T1648" s="60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3"/>
      <c r="AE1648" s="33"/>
      <c r="AU1648" s="18" t="s">
        <v>86</v>
      </c>
    </row>
    <row r="1649" spans="1:47" s="2" customFormat="1" ht="12">
      <c r="A1649" s="33"/>
      <c r="B1649" s="34"/>
      <c r="C1649" s="33"/>
      <c r="D1649" s="179" t="s">
        <v>782</v>
      </c>
      <c r="E1649" s="33"/>
      <c r="F1649" s="221" t="s">
        <v>1945</v>
      </c>
      <c r="G1649" s="33"/>
      <c r="H1649" s="222">
        <v>4.462</v>
      </c>
      <c r="I1649" s="33"/>
      <c r="J1649" s="33"/>
      <c r="K1649" s="33"/>
      <c r="L1649" s="34"/>
      <c r="M1649" s="202"/>
      <c r="N1649" s="203"/>
      <c r="O1649" s="59"/>
      <c r="P1649" s="59"/>
      <c r="Q1649" s="59"/>
      <c r="R1649" s="59"/>
      <c r="S1649" s="59"/>
      <c r="T1649" s="60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  <c r="AE1649" s="33"/>
      <c r="AU1649" s="18" t="s">
        <v>86</v>
      </c>
    </row>
    <row r="1650" spans="1:47" s="2" customFormat="1" ht="12">
      <c r="A1650" s="33"/>
      <c r="B1650" s="34"/>
      <c r="C1650" s="33"/>
      <c r="D1650" s="179" t="s">
        <v>782</v>
      </c>
      <c r="E1650" s="33"/>
      <c r="F1650" s="221" t="s">
        <v>645</v>
      </c>
      <c r="G1650" s="33"/>
      <c r="H1650" s="222">
        <v>885.868</v>
      </c>
      <c r="I1650" s="33"/>
      <c r="J1650" s="33"/>
      <c r="K1650" s="33"/>
      <c r="L1650" s="34"/>
      <c r="M1650" s="202"/>
      <c r="N1650" s="203"/>
      <c r="O1650" s="59"/>
      <c r="P1650" s="59"/>
      <c r="Q1650" s="59"/>
      <c r="R1650" s="59"/>
      <c r="S1650" s="59"/>
      <c r="T1650" s="60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  <c r="AE1650" s="33"/>
      <c r="AU1650" s="18" t="s">
        <v>86</v>
      </c>
    </row>
    <row r="1651" spans="1:65" s="2" customFormat="1" ht="21.75" customHeight="1">
      <c r="A1651" s="33"/>
      <c r="B1651" s="149"/>
      <c r="C1651" s="150" t="s">
        <v>1983</v>
      </c>
      <c r="D1651" s="150" t="s">
        <v>160</v>
      </c>
      <c r="E1651" s="151" t="s">
        <v>1984</v>
      </c>
      <c r="F1651" s="152" t="s">
        <v>1985</v>
      </c>
      <c r="G1651" s="153" t="s">
        <v>284</v>
      </c>
      <c r="H1651" s="154">
        <v>632</v>
      </c>
      <c r="I1651" s="155"/>
      <c r="J1651" s="156">
        <f>ROUND(I1651*H1651,2)</f>
        <v>0</v>
      </c>
      <c r="K1651" s="152" t="s">
        <v>1</v>
      </c>
      <c r="L1651" s="34"/>
      <c r="M1651" s="157" t="s">
        <v>1</v>
      </c>
      <c r="N1651" s="158" t="s">
        <v>43</v>
      </c>
      <c r="O1651" s="59"/>
      <c r="P1651" s="159">
        <f>O1651*H1651</f>
        <v>0</v>
      </c>
      <c r="Q1651" s="159">
        <v>6E-05</v>
      </c>
      <c r="R1651" s="159">
        <f>Q1651*H1651</f>
        <v>0.03792</v>
      </c>
      <c r="S1651" s="159">
        <v>6E-05</v>
      </c>
      <c r="T1651" s="160">
        <f>S1651*H1651</f>
        <v>0.03792</v>
      </c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R1651" s="161" t="s">
        <v>164</v>
      </c>
      <c r="AT1651" s="161" t="s">
        <v>160</v>
      </c>
      <c r="AU1651" s="161" t="s">
        <v>86</v>
      </c>
      <c r="AY1651" s="18" t="s">
        <v>157</v>
      </c>
      <c r="BE1651" s="162">
        <f>IF(N1651="základní",J1651,0)</f>
        <v>0</v>
      </c>
      <c r="BF1651" s="162">
        <f>IF(N1651="snížená",J1651,0)</f>
        <v>0</v>
      </c>
      <c r="BG1651" s="162">
        <f>IF(N1651="zákl. přenesená",J1651,0)</f>
        <v>0</v>
      </c>
      <c r="BH1651" s="162">
        <f>IF(N1651="sníž. přenesená",J1651,0)</f>
        <v>0</v>
      </c>
      <c r="BI1651" s="162">
        <f>IF(N1651="nulová",J1651,0)</f>
        <v>0</v>
      </c>
      <c r="BJ1651" s="18" t="s">
        <v>33</v>
      </c>
      <c r="BK1651" s="162">
        <f>ROUND(I1651*H1651,2)</f>
        <v>0</v>
      </c>
      <c r="BL1651" s="18" t="s">
        <v>164</v>
      </c>
      <c r="BM1651" s="161" t="s">
        <v>1986</v>
      </c>
    </row>
    <row r="1652" spans="2:51" s="14" customFormat="1" ht="12">
      <c r="B1652" s="186"/>
      <c r="D1652" s="179" t="s">
        <v>245</v>
      </c>
      <c r="E1652" s="187" t="s">
        <v>1</v>
      </c>
      <c r="F1652" s="188" t="s">
        <v>558</v>
      </c>
      <c r="H1652" s="189">
        <v>632</v>
      </c>
      <c r="I1652" s="190"/>
      <c r="L1652" s="186"/>
      <c r="M1652" s="191"/>
      <c r="N1652" s="192"/>
      <c r="O1652" s="192"/>
      <c r="P1652" s="192"/>
      <c r="Q1652" s="192"/>
      <c r="R1652" s="192"/>
      <c r="S1652" s="192"/>
      <c r="T1652" s="193"/>
      <c r="AT1652" s="187" t="s">
        <v>245</v>
      </c>
      <c r="AU1652" s="187" t="s">
        <v>86</v>
      </c>
      <c r="AV1652" s="14" t="s">
        <v>86</v>
      </c>
      <c r="AW1652" s="14" t="s">
        <v>31</v>
      </c>
      <c r="AX1652" s="14" t="s">
        <v>33</v>
      </c>
      <c r="AY1652" s="187" t="s">
        <v>157</v>
      </c>
    </row>
    <row r="1653" spans="1:65" s="2" customFormat="1" ht="24.2" customHeight="1">
      <c r="A1653" s="33"/>
      <c r="B1653" s="149"/>
      <c r="C1653" s="150" t="s">
        <v>1987</v>
      </c>
      <c r="D1653" s="150" t="s">
        <v>160</v>
      </c>
      <c r="E1653" s="151" t="s">
        <v>1988</v>
      </c>
      <c r="F1653" s="152" t="s">
        <v>1989</v>
      </c>
      <c r="G1653" s="153" t="s">
        <v>183</v>
      </c>
      <c r="H1653" s="154">
        <v>1</v>
      </c>
      <c r="I1653" s="155"/>
      <c r="J1653" s="156">
        <f>ROUND(I1653*H1653,2)</f>
        <v>0</v>
      </c>
      <c r="K1653" s="152" t="s">
        <v>1</v>
      </c>
      <c r="L1653" s="34"/>
      <c r="M1653" s="157" t="s">
        <v>1</v>
      </c>
      <c r="N1653" s="158" t="s">
        <v>43</v>
      </c>
      <c r="O1653" s="59"/>
      <c r="P1653" s="159">
        <f>O1653*H1653</f>
        <v>0</v>
      </c>
      <c r="Q1653" s="159">
        <v>0</v>
      </c>
      <c r="R1653" s="159">
        <f>Q1653*H1653</f>
        <v>0</v>
      </c>
      <c r="S1653" s="159">
        <v>0</v>
      </c>
      <c r="T1653" s="160">
        <f>S1653*H1653</f>
        <v>0</v>
      </c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  <c r="AE1653" s="33"/>
      <c r="AR1653" s="161" t="s">
        <v>164</v>
      </c>
      <c r="AT1653" s="161" t="s">
        <v>160</v>
      </c>
      <c r="AU1653" s="161" t="s">
        <v>86</v>
      </c>
      <c r="AY1653" s="18" t="s">
        <v>157</v>
      </c>
      <c r="BE1653" s="162">
        <f>IF(N1653="základní",J1653,0)</f>
        <v>0</v>
      </c>
      <c r="BF1653" s="162">
        <f>IF(N1653="snížená",J1653,0)</f>
        <v>0</v>
      </c>
      <c r="BG1653" s="162">
        <f>IF(N1653="zákl. přenesená",J1653,0)</f>
        <v>0</v>
      </c>
      <c r="BH1653" s="162">
        <f>IF(N1653="sníž. přenesená",J1653,0)</f>
        <v>0</v>
      </c>
      <c r="BI1653" s="162">
        <f>IF(N1653="nulová",J1653,0)</f>
        <v>0</v>
      </c>
      <c r="BJ1653" s="18" t="s">
        <v>33</v>
      </c>
      <c r="BK1653" s="162">
        <f>ROUND(I1653*H1653,2)</f>
        <v>0</v>
      </c>
      <c r="BL1653" s="18" t="s">
        <v>164</v>
      </c>
      <c r="BM1653" s="161" t="s">
        <v>1990</v>
      </c>
    </row>
    <row r="1654" spans="2:51" s="14" customFormat="1" ht="12">
      <c r="B1654" s="186"/>
      <c r="D1654" s="179" t="s">
        <v>245</v>
      </c>
      <c r="E1654" s="187" t="s">
        <v>1</v>
      </c>
      <c r="F1654" s="188" t="s">
        <v>33</v>
      </c>
      <c r="H1654" s="189">
        <v>1</v>
      </c>
      <c r="I1654" s="190"/>
      <c r="L1654" s="186"/>
      <c r="M1654" s="191"/>
      <c r="N1654" s="192"/>
      <c r="O1654" s="192"/>
      <c r="P1654" s="192"/>
      <c r="Q1654" s="192"/>
      <c r="R1654" s="192"/>
      <c r="S1654" s="192"/>
      <c r="T1654" s="193"/>
      <c r="AT1654" s="187" t="s">
        <v>245</v>
      </c>
      <c r="AU1654" s="187" t="s">
        <v>86</v>
      </c>
      <c r="AV1654" s="14" t="s">
        <v>86</v>
      </c>
      <c r="AW1654" s="14" t="s">
        <v>31</v>
      </c>
      <c r="AX1654" s="14" t="s">
        <v>33</v>
      </c>
      <c r="AY1654" s="187" t="s">
        <v>157</v>
      </c>
    </row>
    <row r="1655" spans="1:65" s="2" customFormat="1" ht="16.5" customHeight="1">
      <c r="A1655" s="33"/>
      <c r="B1655" s="149"/>
      <c r="C1655" s="150" t="s">
        <v>1991</v>
      </c>
      <c r="D1655" s="150" t="s">
        <v>160</v>
      </c>
      <c r="E1655" s="151" t="s">
        <v>1992</v>
      </c>
      <c r="F1655" s="152" t="s">
        <v>1993</v>
      </c>
      <c r="G1655" s="153" t="s">
        <v>213</v>
      </c>
      <c r="H1655" s="154">
        <v>14.299</v>
      </c>
      <c r="I1655" s="155"/>
      <c r="J1655" s="156">
        <f>ROUND(I1655*H1655,2)</f>
        <v>0</v>
      </c>
      <c r="K1655" s="152" t="s">
        <v>636</v>
      </c>
      <c r="L1655" s="34"/>
      <c r="M1655" s="157" t="s">
        <v>1</v>
      </c>
      <c r="N1655" s="158" t="s">
        <v>43</v>
      </c>
      <c r="O1655" s="59"/>
      <c r="P1655" s="159">
        <f>O1655*H1655</f>
        <v>0</v>
      </c>
      <c r="Q1655" s="159">
        <v>0</v>
      </c>
      <c r="R1655" s="159">
        <f>Q1655*H1655</f>
        <v>0</v>
      </c>
      <c r="S1655" s="159">
        <v>0</v>
      </c>
      <c r="T1655" s="160">
        <f>S1655*H1655</f>
        <v>0</v>
      </c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R1655" s="161" t="s">
        <v>169</v>
      </c>
      <c r="AT1655" s="161" t="s">
        <v>160</v>
      </c>
      <c r="AU1655" s="161" t="s">
        <v>86</v>
      </c>
      <c r="AY1655" s="18" t="s">
        <v>157</v>
      </c>
      <c r="BE1655" s="162">
        <f>IF(N1655="základní",J1655,0)</f>
        <v>0</v>
      </c>
      <c r="BF1655" s="162">
        <f>IF(N1655="snížená",J1655,0)</f>
        <v>0</v>
      </c>
      <c r="BG1655" s="162">
        <f>IF(N1655="zákl. přenesená",J1655,0)</f>
        <v>0</v>
      </c>
      <c r="BH1655" s="162">
        <f>IF(N1655="sníž. přenesená",J1655,0)</f>
        <v>0</v>
      </c>
      <c r="BI1655" s="162">
        <f>IF(N1655="nulová",J1655,0)</f>
        <v>0</v>
      </c>
      <c r="BJ1655" s="18" t="s">
        <v>33</v>
      </c>
      <c r="BK1655" s="162">
        <f>ROUND(I1655*H1655,2)</f>
        <v>0</v>
      </c>
      <c r="BL1655" s="18" t="s">
        <v>169</v>
      </c>
      <c r="BM1655" s="161" t="s">
        <v>1994</v>
      </c>
    </row>
    <row r="1656" spans="1:47" s="2" customFormat="1" ht="12">
      <c r="A1656" s="33"/>
      <c r="B1656" s="34"/>
      <c r="C1656" s="33"/>
      <c r="D1656" s="199" t="s">
        <v>638</v>
      </c>
      <c r="E1656" s="33"/>
      <c r="F1656" s="200" t="s">
        <v>1995</v>
      </c>
      <c r="G1656" s="33"/>
      <c r="H1656" s="33"/>
      <c r="I1656" s="201"/>
      <c r="J1656" s="33"/>
      <c r="K1656" s="33"/>
      <c r="L1656" s="34"/>
      <c r="M1656" s="202"/>
      <c r="N1656" s="203"/>
      <c r="O1656" s="59"/>
      <c r="P1656" s="59"/>
      <c r="Q1656" s="59"/>
      <c r="R1656" s="59"/>
      <c r="S1656" s="59"/>
      <c r="T1656" s="60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3"/>
      <c r="AE1656" s="33"/>
      <c r="AT1656" s="18" t="s">
        <v>638</v>
      </c>
      <c r="AU1656" s="18" t="s">
        <v>86</v>
      </c>
    </row>
    <row r="1657" spans="1:65" s="2" customFormat="1" ht="16.5" customHeight="1">
      <c r="A1657" s="33"/>
      <c r="B1657" s="149"/>
      <c r="C1657" s="150" t="s">
        <v>1996</v>
      </c>
      <c r="D1657" s="150" t="s">
        <v>160</v>
      </c>
      <c r="E1657" s="151" t="s">
        <v>1997</v>
      </c>
      <c r="F1657" s="152" t="s">
        <v>1998</v>
      </c>
      <c r="G1657" s="153" t="s">
        <v>213</v>
      </c>
      <c r="H1657" s="154">
        <v>14.299</v>
      </c>
      <c r="I1657" s="155"/>
      <c r="J1657" s="156">
        <f>ROUND(I1657*H1657,2)</f>
        <v>0</v>
      </c>
      <c r="K1657" s="152" t="s">
        <v>1</v>
      </c>
      <c r="L1657" s="34"/>
      <c r="M1657" s="157" t="s">
        <v>1</v>
      </c>
      <c r="N1657" s="158" t="s">
        <v>43</v>
      </c>
      <c r="O1657" s="59"/>
      <c r="P1657" s="159">
        <f>O1657*H1657</f>
        <v>0</v>
      </c>
      <c r="Q1657" s="159">
        <v>0</v>
      </c>
      <c r="R1657" s="159">
        <f>Q1657*H1657</f>
        <v>0</v>
      </c>
      <c r="S1657" s="159">
        <v>0</v>
      </c>
      <c r="T1657" s="160">
        <f>S1657*H1657</f>
        <v>0</v>
      </c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  <c r="AE1657" s="33"/>
      <c r="AR1657" s="161" t="s">
        <v>169</v>
      </c>
      <c r="AT1657" s="161" t="s">
        <v>160</v>
      </c>
      <c r="AU1657" s="161" t="s">
        <v>86</v>
      </c>
      <c r="AY1657" s="18" t="s">
        <v>157</v>
      </c>
      <c r="BE1657" s="162">
        <f>IF(N1657="základní",J1657,0)</f>
        <v>0</v>
      </c>
      <c r="BF1657" s="162">
        <f>IF(N1657="snížená",J1657,0)</f>
        <v>0</v>
      </c>
      <c r="BG1657" s="162">
        <f>IF(N1657="zákl. přenesená",J1657,0)</f>
        <v>0</v>
      </c>
      <c r="BH1657" s="162">
        <f>IF(N1657="sníž. přenesená",J1657,0)</f>
        <v>0</v>
      </c>
      <c r="BI1657" s="162">
        <f>IF(N1657="nulová",J1657,0)</f>
        <v>0</v>
      </c>
      <c r="BJ1657" s="18" t="s">
        <v>33</v>
      </c>
      <c r="BK1657" s="162">
        <f>ROUND(I1657*H1657,2)</f>
        <v>0</v>
      </c>
      <c r="BL1657" s="18" t="s">
        <v>169</v>
      </c>
      <c r="BM1657" s="161" t="s">
        <v>1999</v>
      </c>
    </row>
    <row r="1658" spans="1:65" s="2" customFormat="1" ht="16.5" customHeight="1">
      <c r="A1658" s="33"/>
      <c r="B1658" s="149"/>
      <c r="C1658" s="150" t="s">
        <v>2000</v>
      </c>
      <c r="D1658" s="150" t="s">
        <v>160</v>
      </c>
      <c r="E1658" s="151" t="s">
        <v>2001</v>
      </c>
      <c r="F1658" s="152" t="s">
        <v>2002</v>
      </c>
      <c r="G1658" s="153" t="s">
        <v>213</v>
      </c>
      <c r="H1658" s="154">
        <v>14.299</v>
      </c>
      <c r="I1658" s="155"/>
      <c r="J1658" s="156">
        <f>ROUND(I1658*H1658,2)</f>
        <v>0</v>
      </c>
      <c r="K1658" s="152" t="s">
        <v>1</v>
      </c>
      <c r="L1658" s="34"/>
      <c r="M1658" s="157" t="s">
        <v>1</v>
      </c>
      <c r="N1658" s="158" t="s">
        <v>43</v>
      </c>
      <c r="O1658" s="59"/>
      <c r="P1658" s="159">
        <f>O1658*H1658</f>
        <v>0</v>
      </c>
      <c r="Q1658" s="159">
        <v>0</v>
      </c>
      <c r="R1658" s="159">
        <f>Q1658*H1658</f>
        <v>0</v>
      </c>
      <c r="S1658" s="159">
        <v>0</v>
      </c>
      <c r="T1658" s="160">
        <f>S1658*H1658</f>
        <v>0</v>
      </c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  <c r="AE1658" s="33"/>
      <c r="AR1658" s="161" t="s">
        <v>169</v>
      </c>
      <c r="AT1658" s="161" t="s">
        <v>160</v>
      </c>
      <c r="AU1658" s="161" t="s">
        <v>86</v>
      </c>
      <c r="AY1658" s="18" t="s">
        <v>157</v>
      </c>
      <c r="BE1658" s="162">
        <f>IF(N1658="základní",J1658,0)</f>
        <v>0</v>
      </c>
      <c r="BF1658" s="162">
        <f>IF(N1658="snížená",J1658,0)</f>
        <v>0</v>
      </c>
      <c r="BG1658" s="162">
        <f>IF(N1658="zákl. přenesená",J1658,0)</f>
        <v>0</v>
      </c>
      <c r="BH1658" s="162">
        <f>IF(N1658="sníž. přenesená",J1658,0)</f>
        <v>0</v>
      </c>
      <c r="BI1658" s="162">
        <f>IF(N1658="nulová",J1658,0)</f>
        <v>0</v>
      </c>
      <c r="BJ1658" s="18" t="s">
        <v>33</v>
      </c>
      <c r="BK1658" s="162">
        <f>ROUND(I1658*H1658,2)</f>
        <v>0</v>
      </c>
      <c r="BL1658" s="18" t="s">
        <v>169</v>
      </c>
      <c r="BM1658" s="161" t="s">
        <v>2003</v>
      </c>
    </row>
    <row r="1659" spans="2:63" s="12" customFormat="1" ht="22.9" customHeight="1">
      <c r="B1659" s="136"/>
      <c r="D1659" s="137" t="s">
        <v>77</v>
      </c>
      <c r="E1659" s="147" t="s">
        <v>2004</v>
      </c>
      <c r="F1659" s="147" t="s">
        <v>2005</v>
      </c>
      <c r="I1659" s="139"/>
      <c r="J1659" s="148">
        <f>BK1659</f>
        <v>0</v>
      </c>
      <c r="L1659" s="136"/>
      <c r="M1659" s="141"/>
      <c r="N1659" s="142"/>
      <c r="O1659" s="142"/>
      <c r="P1659" s="143">
        <f>SUM(P1660:P1669)</f>
        <v>0</v>
      </c>
      <c r="Q1659" s="142"/>
      <c r="R1659" s="143">
        <f>SUM(R1660:R1669)</f>
        <v>1.02717</v>
      </c>
      <c r="S1659" s="142"/>
      <c r="T1659" s="144">
        <f>SUM(T1660:T1669)</f>
        <v>0</v>
      </c>
      <c r="AR1659" s="137" t="s">
        <v>86</v>
      </c>
      <c r="AT1659" s="145" t="s">
        <v>77</v>
      </c>
      <c r="AU1659" s="145" t="s">
        <v>33</v>
      </c>
      <c r="AY1659" s="137" t="s">
        <v>157</v>
      </c>
      <c r="BK1659" s="146">
        <f>SUM(BK1660:BK1669)</f>
        <v>0</v>
      </c>
    </row>
    <row r="1660" spans="1:65" s="2" customFormat="1" ht="16.5" customHeight="1">
      <c r="A1660" s="33"/>
      <c r="B1660" s="149"/>
      <c r="C1660" s="150" t="s">
        <v>2006</v>
      </c>
      <c r="D1660" s="150" t="s">
        <v>160</v>
      </c>
      <c r="E1660" s="151" t="s">
        <v>2007</v>
      </c>
      <c r="F1660" s="152" t="s">
        <v>2008</v>
      </c>
      <c r="G1660" s="153" t="s">
        <v>284</v>
      </c>
      <c r="H1660" s="154">
        <v>135.6</v>
      </c>
      <c r="I1660" s="155"/>
      <c r="J1660" s="156">
        <f>ROUND(I1660*H1660,2)</f>
        <v>0</v>
      </c>
      <c r="K1660" s="152" t="s">
        <v>636</v>
      </c>
      <c r="L1660" s="34"/>
      <c r="M1660" s="157" t="s">
        <v>1</v>
      </c>
      <c r="N1660" s="158" t="s">
        <v>43</v>
      </c>
      <c r="O1660" s="59"/>
      <c r="P1660" s="159">
        <f>O1660*H1660</f>
        <v>0</v>
      </c>
      <c r="Q1660" s="159">
        <v>0.006</v>
      </c>
      <c r="R1660" s="159">
        <f>Q1660*H1660</f>
        <v>0.8136</v>
      </c>
      <c r="S1660" s="159">
        <v>0</v>
      </c>
      <c r="T1660" s="160">
        <f>S1660*H1660</f>
        <v>0</v>
      </c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  <c r="AE1660" s="33"/>
      <c r="AR1660" s="161" t="s">
        <v>169</v>
      </c>
      <c r="AT1660" s="161" t="s">
        <v>160</v>
      </c>
      <c r="AU1660" s="161" t="s">
        <v>86</v>
      </c>
      <c r="AY1660" s="18" t="s">
        <v>157</v>
      </c>
      <c r="BE1660" s="162">
        <f>IF(N1660="základní",J1660,0)</f>
        <v>0</v>
      </c>
      <c r="BF1660" s="162">
        <f>IF(N1660="snížená",J1660,0)</f>
        <v>0</v>
      </c>
      <c r="BG1660" s="162">
        <f>IF(N1660="zákl. přenesená",J1660,0)</f>
        <v>0</v>
      </c>
      <c r="BH1660" s="162">
        <f>IF(N1660="sníž. přenesená",J1660,0)</f>
        <v>0</v>
      </c>
      <c r="BI1660" s="162">
        <f>IF(N1660="nulová",J1660,0)</f>
        <v>0</v>
      </c>
      <c r="BJ1660" s="18" t="s">
        <v>33</v>
      </c>
      <c r="BK1660" s="162">
        <f>ROUND(I1660*H1660,2)</f>
        <v>0</v>
      </c>
      <c r="BL1660" s="18" t="s">
        <v>169</v>
      </c>
      <c r="BM1660" s="161" t="s">
        <v>2009</v>
      </c>
    </row>
    <row r="1661" spans="1:47" s="2" customFormat="1" ht="12">
      <c r="A1661" s="33"/>
      <c r="B1661" s="34"/>
      <c r="C1661" s="33"/>
      <c r="D1661" s="199" t="s">
        <v>638</v>
      </c>
      <c r="E1661" s="33"/>
      <c r="F1661" s="200" t="s">
        <v>2010</v>
      </c>
      <c r="G1661" s="33"/>
      <c r="H1661" s="33"/>
      <c r="I1661" s="201"/>
      <c r="J1661" s="33"/>
      <c r="K1661" s="33"/>
      <c r="L1661" s="34"/>
      <c r="M1661" s="202"/>
      <c r="N1661" s="203"/>
      <c r="O1661" s="59"/>
      <c r="P1661" s="59"/>
      <c r="Q1661" s="59"/>
      <c r="R1661" s="59"/>
      <c r="S1661" s="59"/>
      <c r="T1661" s="60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3"/>
      <c r="AE1661" s="33"/>
      <c r="AT1661" s="18" t="s">
        <v>638</v>
      </c>
      <c r="AU1661" s="18" t="s">
        <v>86</v>
      </c>
    </row>
    <row r="1662" spans="2:51" s="13" customFormat="1" ht="12">
      <c r="B1662" s="178"/>
      <c r="D1662" s="179" t="s">
        <v>245</v>
      </c>
      <c r="E1662" s="180" t="s">
        <v>1</v>
      </c>
      <c r="F1662" s="181" t="s">
        <v>2011</v>
      </c>
      <c r="H1662" s="180" t="s">
        <v>1</v>
      </c>
      <c r="I1662" s="182"/>
      <c r="L1662" s="178"/>
      <c r="M1662" s="183"/>
      <c r="N1662" s="184"/>
      <c r="O1662" s="184"/>
      <c r="P1662" s="184"/>
      <c r="Q1662" s="184"/>
      <c r="R1662" s="184"/>
      <c r="S1662" s="184"/>
      <c r="T1662" s="185"/>
      <c r="AT1662" s="180" t="s">
        <v>245</v>
      </c>
      <c r="AU1662" s="180" t="s">
        <v>86</v>
      </c>
      <c r="AV1662" s="13" t="s">
        <v>33</v>
      </c>
      <c r="AW1662" s="13" t="s">
        <v>31</v>
      </c>
      <c r="AX1662" s="13" t="s">
        <v>78</v>
      </c>
      <c r="AY1662" s="180" t="s">
        <v>157</v>
      </c>
    </row>
    <row r="1663" spans="2:51" s="14" customFormat="1" ht="12">
      <c r="B1663" s="186"/>
      <c r="D1663" s="179" t="s">
        <v>245</v>
      </c>
      <c r="E1663" s="187" t="s">
        <v>1</v>
      </c>
      <c r="F1663" s="188" t="s">
        <v>2012</v>
      </c>
      <c r="H1663" s="189">
        <v>135.6</v>
      </c>
      <c r="I1663" s="190"/>
      <c r="L1663" s="186"/>
      <c r="M1663" s="191"/>
      <c r="N1663" s="192"/>
      <c r="O1663" s="192"/>
      <c r="P1663" s="192"/>
      <c r="Q1663" s="192"/>
      <c r="R1663" s="192"/>
      <c r="S1663" s="192"/>
      <c r="T1663" s="193"/>
      <c r="AT1663" s="187" t="s">
        <v>245</v>
      </c>
      <c r="AU1663" s="187" t="s">
        <v>86</v>
      </c>
      <c r="AV1663" s="14" t="s">
        <v>86</v>
      </c>
      <c r="AW1663" s="14" t="s">
        <v>31</v>
      </c>
      <c r="AX1663" s="14" t="s">
        <v>33</v>
      </c>
      <c r="AY1663" s="187" t="s">
        <v>157</v>
      </c>
    </row>
    <row r="1664" spans="1:65" s="2" customFormat="1" ht="16.5" customHeight="1">
      <c r="A1664" s="33"/>
      <c r="B1664" s="149"/>
      <c r="C1664" s="163" t="s">
        <v>2013</v>
      </c>
      <c r="D1664" s="163" t="s">
        <v>165</v>
      </c>
      <c r="E1664" s="164" t="s">
        <v>2014</v>
      </c>
      <c r="F1664" s="165" t="s">
        <v>2015</v>
      </c>
      <c r="G1664" s="166" t="s">
        <v>284</v>
      </c>
      <c r="H1664" s="167">
        <v>142.38</v>
      </c>
      <c r="I1664" s="168"/>
      <c r="J1664" s="169">
        <f>ROUND(I1664*H1664,2)</f>
        <v>0</v>
      </c>
      <c r="K1664" s="165" t="s">
        <v>636</v>
      </c>
      <c r="L1664" s="170"/>
      <c r="M1664" s="171" t="s">
        <v>1</v>
      </c>
      <c r="N1664" s="172" t="s">
        <v>43</v>
      </c>
      <c r="O1664" s="59"/>
      <c r="P1664" s="159">
        <f>O1664*H1664</f>
        <v>0</v>
      </c>
      <c r="Q1664" s="159">
        <v>0.0015</v>
      </c>
      <c r="R1664" s="159">
        <f>Q1664*H1664</f>
        <v>0.21357</v>
      </c>
      <c r="S1664" s="159">
        <v>0</v>
      </c>
      <c r="T1664" s="160">
        <f>S1664*H1664</f>
        <v>0</v>
      </c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R1664" s="161" t="s">
        <v>168</v>
      </c>
      <c r="AT1664" s="161" t="s">
        <v>165</v>
      </c>
      <c r="AU1664" s="161" t="s">
        <v>86</v>
      </c>
      <c r="AY1664" s="18" t="s">
        <v>157</v>
      </c>
      <c r="BE1664" s="162">
        <f>IF(N1664="základní",J1664,0)</f>
        <v>0</v>
      </c>
      <c r="BF1664" s="162">
        <f>IF(N1664="snížená",J1664,0)</f>
        <v>0</v>
      </c>
      <c r="BG1664" s="162">
        <f>IF(N1664="zákl. přenesená",J1664,0)</f>
        <v>0</v>
      </c>
      <c r="BH1664" s="162">
        <f>IF(N1664="sníž. přenesená",J1664,0)</f>
        <v>0</v>
      </c>
      <c r="BI1664" s="162">
        <f>IF(N1664="nulová",J1664,0)</f>
        <v>0</v>
      </c>
      <c r="BJ1664" s="18" t="s">
        <v>33</v>
      </c>
      <c r="BK1664" s="162">
        <f>ROUND(I1664*H1664,2)</f>
        <v>0</v>
      </c>
      <c r="BL1664" s="18" t="s">
        <v>169</v>
      </c>
      <c r="BM1664" s="161" t="s">
        <v>2016</v>
      </c>
    </row>
    <row r="1665" spans="2:51" s="14" customFormat="1" ht="12">
      <c r="B1665" s="186"/>
      <c r="D1665" s="179" t="s">
        <v>245</v>
      </c>
      <c r="F1665" s="188" t="s">
        <v>2017</v>
      </c>
      <c r="H1665" s="189">
        <v>142.38</v>
      </c>
      <c r="I1665" s="190"/>
      <c r="L1665" s="186"/>
      <c r="M1665" s="191"/>
      <c r="N1665" s="192"/>
      <c r="O1665" s="192"/>
      <c r="P1665" s="192"/>
      <c r="Q1665" s="192"/>
      <c r="R1665" s="192"/>
      <c r="S1665" s="192"/>
      <c r="T1665" s="193"/>
      <c r="AT1665" s="187" t="s">
        <v>245</v>
      </c>
      <c r="AU1665" s="187" t="s">
        <v>86</v>
      </c>
      <c r="AV1665" s="14" t="s">
        <v>86</v>
      </c>
      <c r="AW1665" s="14" t="s">
        <v>3</v>
      </c>
      <c r="AX1665" s="14" t="s">
        <v>33</v>
      </c>
      <c r="AY1665" s="187" t="s">
        <v>157</v>
      </c>
    </row>
    <row r="1666" spans="1:65" s="2" customFormat="1" ht="16.5" customHeight="1">
      <c r="A1666" s="33"/>
      <c r="B1666" s="149"/>
      <c r="C1666" s="150" t="s">
        <v>2018</v>
      </c>
      <c r="D1666" s="150" t="s">
        <v>160</v>
      </c>
      <c r="E1666" s="151" t="s">
        <v>2019</v>
      </c>
      <c r="F1666" s="152" t="s">
        <v>2020</v>
      </c>
      <c r="G1666" s="153" t="s">
        <v>213</v>
      </c>
      <c r="H1666" s="154">
        <v>1.027</v>
      </c>
      <c r="I1666" s="155"/>
      <c r="J1666" s="156">
        <f>ROUND(I1666*H1666,2)</f>
        <v>0</v>
      </c>
      <c r="K1666" s="152" t="s">
        <v>636</v>
      </c>
      <c r="L1666" s="34"/>
      <c r="M1666" s="157" t="s">
        <v>1</v>
      </c>
      <c r="N1666" s="158" t="s">
        <v>43</v>
      </c>
      <c r="O1666" s="59"/>
      <c r="P1666" s="159">
        <f>O1666*H1666</f>
        <v>0</v>
      </c>
      <c r="Q1666" s="159">
        <v>0</v>
      </c>
      <c r="R1666" s="159">
        <f>Q1666*H1666</f>
        <v>0</v>
      </c>
      <c r="S1666" s="159">
        <v>0</v>
      </c>
      <c r="T1666" s="160">
        <f>S1666*H1666</f>
        <v>0</v>
      </c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  <c r="AE1666" s="33"/>
      <c r="AR1666" s="161" t="s">
        <v>169</v>
      </c>
      <c r="AT1666" s="161" t="s">
        <v>160</v>
      </c>
      <c r="AU1666" s="161" t="s">
        <v>86</v>
      </c>
      <c r="AY1666" s="18" t="s">
        <v>157</v>
      </c>
      <c r="BE1666" s="162">
        <f>IF(N1666="základní",J1666,0)</f>
        <v>0</v>
      </c>
      <c r="BF1666" s="162">
        <f>IF(N1666="snížená",J1666,0)</f>
        <v>0</v>
      </c>
      <c r="BG1666" s="162">
        <f>IF(N1666="zákl. přenesená",J1666,0)</f>
        <v>0</v>
      </c>
      <c r="BH1666" s="162">
        <f>IF(N1666="sníž. přenesená",J1666,0)</f>
        <v>0</v>
      </c>
      <c r="BI1666" s="162">
        <f>IF(N1666="nulová",J1666,0)</f>
        <v>0</v>
      </c>
      <c r="BJ1666" s="18" t="s">
        <v>33</v>
      </c>
      <c r="BK1666" s="162">
        <f>ROUND(I1666*H1666,2)</f>
        <v>0</v>
      </c>
      <c r="BL1666" s="18" t="s">
        <v>169</v>
      </c>
      <c r="BM1666" s="161" t="s">
        <v>2021</v>
      </c>
    </row>
    <row r="1667" spans="1:47" s="2" customFormat="1" ht="12">
      <c r="A1667" s="33"/>
      <c r="B1667" s="34"/>
      <c r="C1667" s="33"/>
      <c r="D1667" s="199" t="s">
        <v>638</v>
      </c>
      <c r="E1667" s="33"/>
      <c r="F1667" s="200" t="s">
        <v>2022</v>
      </c>
      <c r="G1667" s="33"/>
      <c r="H1667" s="33"/>
      <c r="I1667" s="201"/>
      <c r="J1667" s="33"/>
      <c r="K1667" s="33"/>
      <c r="L1667" s="34"/>
      <c r="M1667" s="202"/>
      <c r="N1667" s="203"/>
      <c r="O1667" s="59"/>
      <c r="P1667" s="59"/>
      <c r="Q1667" s="59"/>
      <c r="R1667" s="59"/>
      <c r="S1667" s="59"/>
      <c r="T1667" s="60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3"/>
      <c r="AE1667" s="33"/>
      <c r="AT1667" s="18" t="s">
        <v>638</v>
      </c>
      <c r="AU1667" s="18" t="s">
        <v>86</v>
      </c>
    </row>
    <row r="1668" spans="1:65" s="2" customFormat="1" ht="16.5" customHeight="1">
      <c r="A1668" s="33"/>
      <c r="B1668" s="149"/>
      <c r="C1668" s="150" t="s">
        <v>2023</v>
      </c>
      <c r="D1668" s="150" t="s">
        <v>160</v>
      </c>
      <c r="E1668" s="151" t="s">
        <v>2024</v>
      </c>
      <c r="F1668" s="152" t="s">
        <v>2025</v>
      </c>
      <c r="G1668" s="153" t="s">
        <v>213</v>
      </c>
      <c r="H1668" s="154">
        <v>1.027</v>
      </c>
      <c r="I1668" s="155"/>
      <c r="J1668" s="156">
        <f>ROUND(I1668*H1668,2)</f>
        <v>0</v>
      </c>
      <c r="K1668" s="152" t="s">
        <v>636</v>
      </c>
      <c r="L1668" s="34"/>
      <c r="M1668" s="157" t="s">
        <v>1</v>
      </c>
      <c r="N1668" s="158" t="s">
        <v>43</v>
      </c>
      <c r="O1668" s="59"/>
      <c r="P1668" s="159">
        <f>O1668*H1668</f>
        <v>0</v>
      </c>
      <c r="Q1668" s="159">
        <v>0</v>
      </c>
      <c r="R1668" s="159">
        <f>Q1668*H1668</f>
        <v>0</v>
      </c>
      <c r="S1668" s="159">
        <v>0</v>
      </c>
      <c r="T1668" s="160">
        <f>S1668*H1668</f>
        <v>0</v>
      </c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  <c r="AE1668" s="33"/>
      <c r="AR1668" s="161" t="s">
        <v>169</v>
      </c>
      <c r="AT1668" s="161" t="s">
        <v>160</v>
      </c>
      <c r="AU1668" s="161" t="s">
        <v>86</v>
      </c>
      <c r="AY1668" s="18" t="s">
        <v>157</v>
      </c>
      <c r="BE1668" s="162">
        <f>IF(N1668="základní",J1668,0)</f>
        <v>0</v>
      </c>
      <c r="BF1668" s="162">
        <f>IF(N1668="snížená",J1668,0)</f>
        <v>0</v>
      </c>
      <c r="BG1668" s="162">
        <f>IF(N1668="zákl. přenesená",J1668,0)</f>
        <v>0</v>
      </c>
      <c r="BH1668" s="162">
        <f>IF(N1668="sníž. přenesená",J1668,0)</f>
        <v>0</v>
      </c>
      <c r="BI1668" s="162">
        <f>IF(N1668="nulová",J1668,0)</f>
        <v>0</v>
      </c>
      <c r="BJ1668" s="18" t="s">
        <v>33</v>
      </c>
      <c r="BK1668" s="162">
        <f>ROUND(I1668*H1668,2)</f>
        <v>0</v>
      </c>
      <c r="BL1668" s="18" t="s">
        <v>169</v>
      </c>
      <c r="BM1668" s="161" t="s">
        <v>2026</v>
      </c>
    </row>
    <row r="1669" spans="1:47" s="2" customFormat="1" ht="12">
      <c r="A1669" s="33"/>
      <c r="B1669" s="34"/>
      <c r="C1669" s="33"/>
      <c r="D1669" s="199" t="s">
        <v>638</v>
      </c>
      <c r="E1669" s="33"/>
      <c r="F1669" s="200" t="s">
        <v>2027</v>
      </c>
      <c r="G1669" s="33"/>
      <c r="H1669" s="33"/>
      <c r="I1669" s="201"/>
      <c r="J1669" s="33"/>
      <c r="K1669" s="33"/>
      <c r="L1669" s="34"/>
      <c r="M1669" s="202"/>
      <c r="N1669" s="203"/>
      <c r="O1669" s="59"/>
      <c r="P1669" s="59"/>
      <c r="Q1669" s="59"/>
      <c r="R1669" s="59"/>
      <c r="S1669" s="59"/>
      <c r="T1669" s="60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  <c r="AE1669" s="33"/>
      <c r="AT1669" s="18" t="s">
        <v>638</v>
      </c>
      <c r="AU1669" s="18" t="s">
        <v>86</v>
      </c>
    </row>
    <row r="1670" spans="2:63" s="12" customFormat="1" ht="22.9" customHeight="1">
      <c r="B1670" s="136"/>
      <c r="D1670" s="137" t="s">
        <v>77</v>
      </c>
      <c r="E1670" s="147" t="s">
        <v>2028</v>
      </c>
      <c r="F1670" s="147" t="s">
        <v>2029</v>
      </c>
      <c r="I1670" s="139"/>
      <c r="J1670" s="148">
        <f>BK1670</f>
        <v>0</v>
      </c>
      <c r="L1670" s="136"/>
      <c r="M1670" s="141"/>
      <c r="N1670" s="142"/>
      <c r="O1670" s="142"/>
      <c r="P1670" s="143">
        <f>SUM(P1671:P1675)</f>
        <v>0</v>
      </c>
      <c r="Q1670" s="142"/>
      <c r="R1670" s="143">
        <f>SUM(R1671:R1675)</f>
        <v>0.1298</v>
      </c>
      <c r="S1670" s="142"/>
      <c r="T1670" s="144">
        <f>SUM(T1671:T1675)</f>
        <v>0</v>
      </c>
      <c r="AR1670" s="137" t="s">
        <v>86</v>
      </c>
      <c r="AT1670" s="145" t="s">
        <v>77</v>
      </c>
      <c r="AU1670" s="145" t="s">
        <v>33</v>
      </c>
      <c r="AY1670" s="137" t="s">
        <v>157</v>
      </c>
      <c r="BK1670" s="146">
        <f>SUM(BK1671:BK1675)</f>
        <v>0</v>
      </c>
    </row>
    <row r="1671" spans="1:65" s="2" customFormat="1" ht="16.5" customHeight="1">
      <c r="A1671" s="33"/>
      <c r="B1671" s="149"/>
      <c r="C1671" s="150" t="s">
        <v>2030</v>
      </c>
      <c r="D1671" s="150" t="s">
        <v>160</v>
      </c>
      <c r="E1671" s="151" t="s">
        <v>2031</v>
      </c>
      <c r="F1671" s="152" t="s">
        <v>2032</v>
      </c>
      <c r="G1671" s="153" t="s">
        <v>178</v>
      </c>
      <c r="H1671" s="154">
        <v>2</v>
      </c>
      <c r="I1671" s="155"/>
      <c r="J1671" s="156">
        <f>ROUND(I1671*H1671,2)</f>
        <v>0</v>
      </c>
      <c r="K1671" s="152" t="s">
        <v>1</v>
      </c>
      <c r="L1671" s="34"/>
      <c r="M1671" s="157" t="s">
        <v>1</v>
      </c>
      <c r="N1671" s="158" t="s">
        <v>43</v>
      </c>
      <c r="O1671" s="59"/>
      <c r="P1671" s="159">
        <f>O1671*H1671</f>
        <v>0</v>
      </c>
      <c r="Q1671" s="159">
        <v>0.006</v>
      </c>
      <c r="R1671" s="159">
        <f>Q1671*H1671</f>
        <v>0.012</v>
      </c>
      <c r="S1671" s="159">
        <v>0</v>
      </c>
      <c r="T1671" s="160">
        <f>S1671*H1671</f>
        <v>0</v>
      </c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33"/>
      <c r="AE1671" s="33"/>
      <c r="AR1671" s="161" t="s">
        <v>169</v>
      </c>
      <c r="AT1671" s="161" t="s">
        <v>160</v>
      </c>
      <c r="AU1671" s="161" t="s">
        <v>86</v>
      </c>
      <c r="AY1671" s="18" t="s">
        <v>157</v>
      </c>
      <c r="BE1671" s="162">
        <f>IF(N1671="základní",J1671,0)</f>
        <v>0</v>
      </c>
      <c r="BF1671" s="162">
        <f>IF(N1671="snížená",J1671,0)</f>
        <v>0</v>
      </c>
      <c r="BG1671" s="162">
        <f>IF(N1671="zákl. přenesená",J1671,0)</f>
        <v>0</v>
      </c>
      <c r="BH1671" s="162">
        <f>IF(N1671="sníž. přenesená",J1671,0)</f>
        <v>0</v>
      </c>
      <c r="BI1671" s="162">
        <f>IF(N1671="nulová",J1671,0)</f>
        <v>0</v>
      </c>
      <c r="BJ1671" s="18" t="s">
        <v>33</v>
      </c>
      <c r="BK1671" s="162">
        <f>ROUND(I1671*H1671,2)</f>
        <v>0</v>
      </c>
      <c r="BL1671" s="18" t="s">
        <v>169</v>
      </c>
      <c r="BM1671" s="161" t="s">
        <v>2033</v>
      </c>
    </row>
    <row r="1672" spans="1:65" s="2" customFormat="1" ht="16.5" customHeight="1">
      <c r="A1672" s="33"/>
      <c r="B1672" s="149"/>
      <c r="C1672" s="150" t="s">
        <v>2034</v>
      </c>
      <c r="D1672" s="150" t="s">
        <v>160</v>
      </c>
      <c r="E1672" s="151" t="s">
        <v>2035</v>
      </c>
      <c r="F1672" s="152" t="s">
        <v>2036</v>
      </c>
      <c r="G1672" s="153" t="s">
        <v>178</v>
      </c>
      <c r="H1672" s="154">
        <v>2</v>
      </c>
      <c r="I1672" s="155"/>
      <c r="J1672" s="156">
        <f>ROUND(I1672*H1672,2)</f>
        <v>0</v>
      </c>
      <c r="K1672" s="152" t="s">
        <v>1</v>
      </c>
      <c r="L1672" s="34"/>
      <c r="M1672" s="157" t="s">
        <v>1</v>
      </c>
      <c r="N1672" s="158" t="s">
        <v>43</v>
      </c>
      <c r="O1672" s="59"/>
      <c r="P1672" s="159">
        <f>O1672*H1672</f>
        <v>0</v>
      </c>
      <c r="Q1672" s="159">
        <v>0.006</v>
      </c>
      <c r="R1672" s="159">
        <f>Q1672*H1672</f>
        <v>0.012</v>
      </c>
      <c r="S1672" s="159">
        <v>0</v>
      </c>
      <c r="T1672" s="160">
        <f>S1672*H1672</f>
        <v>0</v>
      </c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3"/>
      <c r="AE1672" s="33"/>
      <c r="AR1672" s="161" t="s">
        <v>169</v>
      </c>
      <c r="AT1672" s="161" t="s">
        <v>160</v>
      </c>
      <c r="AU1672" s="161" t="s">
        <v>86</v>
      </c>
      <c r="AY1672" s="18" t="s">
        <v>157</v>
      </c>
      <c r="BE1672" s="162">
        <f>IF(N1672="základní",J1672,0)</f>
        <v>0</v>
      </c>
      <c r="BF1672" s="162">
        <f>IF(N1672="snížená",J1672,0)</f>
        <v>0</v>
      </c>
      <c r="BG1672" s="162">
        <f>IF(N1672="zákl. přenesená",J1672,0)</f>
        <v>0</v>
      </c>
      <c r="BH1672" s="162">
        <f>IF(N1672="sníž. přenesená",J1672,0)</f>
        <v>0</v>
      </c>
      <c r="BI1672" s="162">
        <f>IF(N1672="nulová",J1672,0)</f>
        <v>0</v>
      </c>
      <c r="BJ1672" s="18" t="s">
        <v>33</v>
      </c>
      <c r="BK1672" s="162">
        <f>ROUND(I1672*H1672,2)</f>
        <v>0</v>
      </c>
      <c r="BL1672" s="18" t="s">
        <v>169</v>
      </c>
      <c r="BM1672" s="161" t="s">
        <v>2037</v>
      </c>
    </row>
    <row r="1673" spans="1:65" s="2" customFormat="1" ht="16.5" customHeight="1">
      <c r="A1673" s="33"/>
      <c r="B1673" s="149"/>
      <c r="C1673" s="150" t="s">
        <v>2038</v>
      </c>
      <c r="D1673" s="150" t="s">
        <v>160</v>
      </c>
      <c r="E1673" s="151" t="s">
        <v>2039</v>
      </c>
      <c r="F1673" s="152" t="s">
        <v>2040</v>
      </c>
      <c r="G1673" s="153" t="s">
        <v>178</v>
      </c>
      <c r="H1673" s="154">
        <v>2</v>
      </c>
      <c r="I1673" s="155"/>
      <c r="J1673" s="156">
        <f>ROUND(I1673*H1673,2)</f>
        <v>0</v>
      </c>
      <c r="K1673" s="152" t="s">
        <v>1</v>
      </c>
      <c r="L1673" s="34"/>
      <c r="M1673" s="157" t="s">
        <v>1</v>
      </c>
      <c r="N1673" s="158" t="s">
        <v>43</v>
      </c>
      <c r="O1673" s="59"/>
      <c r="P1673" s="159">
        <f>O1673*H1673</f>
        <v>0</v>
      </c>
      <c r="Q1673" s="159">
        <v>0.007</v>
      </c>
      <c r="R1673" s="159">
        <f>Q1673*H1673</f>
        <v>0.014</v>
      </c>
      <c r="S1673" s="159">
        <v>0</v>
      </c>
      <c r="T1673" s="160">
        <f>S1673*H1673</f>
        <v>0</v>
      </c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3"/>
      <c r="AE1673" s="33"/>
      <c r="AR1673" s="161" t="s">
        <v>169</v>
      </c>
      <c r="AT1673" s="161" t="s">
        <v>160</v>
      </c>
      <c r="AU1673" s="161" t="s">
        <v>86</v>
      </c>
      <c r="AY1673" s="18" t="s">
        <v>157</v>
      </c>
      <c r="BE1673" s="162">
        <f>IF(N1673="základní",J1673,0)</f>
        <v>0</v>
      </c>
      <c r="BF1673" s="162">
        <f>IF(N1673="snížená",J1673,0)</f>
        <v>0</v>
      </c>
      <c r="BG1673" s="162">
        <f>IF(N1673="zákl. přenesená",J1673,0)</f>
        <v>0</v>
      </c>
      <c r="BH1673" s="162">
        <f>IF(N1673="sníž. přenesená",J1673,0)</f>
        <v>0</v>
      </c>
      <c r="BI1673" s="162">
        <f>IF(N1673="nulová",J1673,0)</f>
        <v>0</v>
      </c>
      <c r="BJ1673" s="18" t="s">
        <v>33</v>
      </c>
      <c r="BK1673" s="162">
        <f>ROUND(I1673*H1673,2)</f>
        <v>0</v>
      </c>
      <c r="BL1673" s="18" t="s">
        <v>169</v>
      </c>
      <c r="BM1673" s="161" t="s">
        <v>2041</v>
      </c>
    </row>
    <row r="1674" spans="1:65" s="2" customFormat="1" ht="16.5" customHeight="1">
      <c r="A1674" s="33"/>
      <c r="B1674" s="149"/>
      <c r="C1674" s="150" t="s">
        <v>2042</v>
      </c>
      <c r="D1674" s="150" t="s">
        <v>160</v>
      </c>
      <c r="E1674" s="151" t="s">
        <v>2043</v>
      </c>
      <c r="F1674" s="152" t="s">
        <v>2044</v>
      </c>
      <c r="G1674" s="153" t="s">
        <v>178</v>
      </c>
      <c r="H1674" s="154">
        <v>10</v>
      </c>
      <c r="I1674" s="155"/>
      <c r="J1674" s="156">
        <f>ROUND(I1674*H1674,2)</f>
        <v>0</v>
      </c>
      <c r="K1674" s="152" t="s">
        <v>1</v>
      </c>
      <c r="L1674" s="34"/>
      <c r="M1674" s="157" t="s">
        <v>1</v>
      </c>
      <c r="N1674" s="158" t="s">
        <v>43</v>
      </c>
      <c r="O1674" s="59"/>
      <c r="P1674" s="159">
        <f>O1674*H1674</f>
        <v>0</v>
      </c>
      <c r="Q1674" s="159">
        <v>0.0085</v>
      </c>
      <c r="R1674" s="159">
        <f>Q1674*H1674</f>
        <v>0.085</v>
      </c>
      <c r="S1674" s="159">
        <v>0</v>
      </c>
      <c r="T1674" s="160">
        <f>S1674*H1674</f>
        <v>0</v>
      </c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33"/>
      <c r="AE1674" s="33"/>
      <c r="AR1674" s="161" t="s">
        <v>169</v>
      </c>
      <c r="AT1674" s="161" t="s">
        <v>160</v>
      </c>
      <c r="AU1674" s="161" t="s">
        <v>86</v>
      </c>
      <c r="AY1674" s="18" t="s">
        <v>157</v>
      </c>
      <c r="BE1674" s="162">
        <f>IF(N1674="základní",J1674,0)</f>
        <v>0</v>
      </c>
      <c r="BF1674" s="162">
        <f>IF(N1674="snížená",J1674,0)</f>
        <v>0</v>
      </c>
      <c r="BG1674" s="162">
        <f>IF(N1674="zákl. přenesená",J1674,0)</f>
        <v>0</v>
      </c>
      <c r="BH1674" s="162">
        <f>IF(N1674="sníž. přenesená",J1674,0)</f>
        <v>0</v>
      </c>
      <c r="BI1674" s="162">
        <f>IF(N1674="nulová",J1674,0)</f>
        <v>0</v>
      </c>
      <c r="BJ1674" s="18" t="s">
        <v>33</v>
      </c>
      <c r="BK1674" s="162">
        <f>ROUND(I1674*H1674,2)</f>
        <v>0</v>
      </c>
      <c r="BL1674" s="18" t="s">
        <v>169</v>
      </c>
      <c r="BM1674" s="161" t="s">
        <v>2045</v>
      </c>
    </row>
    <row r="1675" spans="1:65" s="2" customFormat="1" ht="16.5" customHeight="1">
      <c r="A1675" s="33"/>
      <c r="B1675" s="149"/>
      <c r="C1675" s="150" t="s">
        <v>2046</v>
      </c>
      <c r="D1675" s="150" t="s">
        <v>160</v>
      </c>
      <c r="E1675" s="151" t="s">
        <v>2047</v>
      </c>
      <c r="F1675" s="152" t="s">
        <v>2048</v>
      </c>
      <c r="G1675" s="153" t="s">
        <v>178</v>
      </c>
      <c r="H1675" s="154">
        <v>1</v>
      </c>
      <c r="I1675" s="155"/>
      <c r="J1675" s="156">
        <f>ROUND(I1675*H1675,2)</f>
        <v>0</v>
      </c>
      <c r="K1675" s="152" t="s">
        <v>1</v>
      </c>
      <c r="L1675" s="34"/>
      <c r="M1675" s="157" t="s">
        <v>1</v>
      </c>
      <c r="N1675" s="158" t="s">
        <v>43</v>
      </c>
      <c r="O1675" s="59"/>
      <c r="P1675" s="159">
        <f>O1675*H1675</f>
        <v>0</v>
      </c>
      <c r="Q1675" s="159">
        <v>0.0068</v>
      </c>
      <c r="R1675" s="159">
        <f>Q1675*H1675</f>
        <v>0.0068</v>
      </c>
      <c r="S1675" s="159">
        <v>0</v>
      </c>
      <c r="T1675" s="160">
        <f>S1675*H1675</f>
        <v>0</v>
      </c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3"/>
      <c r="AE1675" s="33"/>
      <c r="AR1675" s="161" t="s">
        <v>169</v>
      </c>
      <c r="AT1675" s="161" t="s">
        <v>160</v>
      </c>
      <c r="AU1675" s="161" t="s">
        <v>86</v>
      </c>
      <c r="AY1675" s="18" t="s">
        <v>157</v>
      </c>
      <c r="BE1675" s="162">
        <f>IF(N1675="základní",J1675,0)</f>
        <v>0</v>
      </c>
      <c r="BF1675" s="162">
        <f>IF(N1675="snížená",J1675,0)</f>
        <v>0</v>
      </c>
      <c r="BG1675" s="162">
        <f>IF(N1675="zákl. přenesená",J1675,0)</f>
        <v>0</v>
      </c>
      <c r="BH1675" s="162">
        <f>IF(N1675="sníž. přenesená",J1675,0)</f>
        <v>0</v>
      </c>
      <c r="BI1675" s="162">
        <f>IF(N1675="nulová",J1675,0)</f>
        <v>0</v>
      </c>
      <c r="BJ1675" s="18" t="s">
        <v>33</v>
      </c>
      <c r="BK1675" s="162">
        <f>ROUND(I1675*H1675,2)</f>
        <v>0</v>
      </c>
      <c r="BL1675" s="18" t="s">
        <v>169</v>
      </c>
      <c r="BM1675" s="161" t="s">
        <v>2049</v>
      </c>
    </row>
    <row r="1676" spans="2:63" s="12" customFormat="1" ht="22.9" customHeight="1">
      <c r="B1676" s="136"/>
      <c r="D1676" s="137" t="s">
        <v>77</v>
      </c>
      <c r="E1676" s="147" t="s">
        <v>2050</v>
      </c>
      <c r="F1676" s="147" t="s">
        <v>2051</v>
      </c>
      <c r="I1676" s="139"/>
      <c r="J1676" s="148">
        <f>BK1676</f>
        <v>0</v>
      </c>
      <c r="L1676" s="136"/>
      <c r="M1676" s="141"/>
      <c r="N1676" s="142"/>
      <c r="O1676" s="142"/>
      <c r="P1676" s="143">
        <f>SUM(P1677:P1693)</f>
        <v>0</v>
      </c>
      <c r="Q1676" s="142"/>
      <c r="R1676" s="143">
        <f>SUM(R1677:R1693)</f>
        <v>3.7677</v>
      </c>
      <c r="S1676" s="142"/>
      <c r="T1676" s="144">
        <f>SUM(T1677:T1693)</f>
        <v>0</v>
      </c>
      <c r="AR1676" s="137" t="s">
        <v>86</v>
      </c>
      <c r="AT1676" s="145" t="s">
        <v>77</v>
      </c>
      <c r="AU1676" s="145" t="s">
        <v>33</v>
      </c>
      <c r="AY1676" s="137" t="s">
        <v>157</v>
      </c>
      <c r="BK1676" s="146">
        <f>SUM(BK1677:BK1693)</f>
        <v>0</v>
      </c>
    </row>
    <row r="1677" spans="1:65" s="2" customFormat="1" ht="24.2" customHeight="1">
      <c r="A1677" s="33"/>
      <c r="B1677" s="149"/>
      <c r="C1677" s="150" t="s">
        <v>2052</v>
      </c>
      <c r="D1677" s="150" t="s">
        <v>160</v>
      </c>
      <c r="E1677" s="151" t="s">
        <v>2053</v>
      </c>
      <c r="F1677" s="152" t="s">
        <v>2054</v>
      </c>
      <c r="G1677" s="153" t="s">
        <v>178</v>
      </c>
      <c r="H1677" s="154">
        <v>7</v>
      </c>
      <c r="I1677" s="155"/>
      <c r="J1677" s="156">
        <f>ROUND(I1677*H1677,2)</f>
        <v>0</v>
      </c>
      <c r="K1677" s="152" t="s">
        <v>1</v>
      </c>
      <c r="L1677" s="34"/>
      <c r="M1677" s="157" t="s">
        <v>1</v>
      </c>
      <c r="N1677" s="158" t="s">
        <v>43</v>
      </c>
      <c r="O1677" s="59"/>
      <c r="P1677" s="159">
        <f>O1677*H1677</f>
        <v>0</v>
      </c>
      <c r="Q1677" s="159">
        <v>0.4417</v>
      </c>
      <c r="R1677" s="159">
        <f>Q1677*H1677</f>
        <v>3.0919</v>
      </c>
      <c r="S1677" s="159">
        <v>0</v>
      </c>
      <c r="T1677" s="160">
        <f>S1677*H1677</f>
        <v>0</v>
      </c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3"/>
      <c r="AE1677" s="33"/>
      <c r="AR1677" s="161" t="s">
        <v>169</v>
      </c>
      <c r="AT1677" s="161" t="s">
        <v>160</v>
      </c>
      <c r="AU1677" s="161" t="s">
        <v>86</v>
      </c>
      <c r="AY1677" s="18" t="s">
        <v>157</v>
      </c>
      <c r="BE1677" s="162">
        <f>IF(N1677="základní",J1677,0)</f>
        <v>0</v>
      </c>
      <c r="BF1677" s="162">
        <f>IF(N1677="snížená",J1677,0)</f>
        <v>0</v>
      </c>
      <c r="BG1677" s="162">
        <f>IF(N1677="zákl. přenesená",J1677,0)</f>
        <v>0</v>
      </c>
      <c r="BH1677" s="162">
        <f>IF(N1677="sníž. přenesená",J1677,0)</f>
        <v>0</v>
      </c>
      <c r="BI1677" s="162">
        <f>IF(N1677="nulová",J1677,0)</f>
        <v>0</v>
      </c>
      <c r="BJ1677" s="18" t="s">
        <v>33</v>
      </c>
      <c r="BK1677" s="162">
        <f>ROUND(I1677*H1677,2)</f>
        <v>0</v>
      </c>
      <c r="BL1677" s="18" t="s">
        <v>169</v>
      </c>
      <c r="BM1677" s="161" t="s">
        <v>2055</v>
      </c>
    </row>
    <row r="1678" spans="2:51" s="13" customFormat="1" ht="12">
      <c r="B1678" s="178"/>
      <c r="D1678" s="179" t="s">
        <v>245</v>
      </c>
      <c r="E1678" s="180" t="s">
        <v>1</v>
      </c>
      <c r="F1678" s="181" t="s">
        <v>2056</v>
      </c>
      <c r="H1678" s="180" t="s">
        <v>1</v>
      </c>
      <c r="I1678" s="182"/>
      <c r="L1678" s="178"/>
      <c r="M1678" s="183"/>
      <c r="N1678" s="184"/>
      <c r="O1678" s="184"/>
      <c r="P1678" s="184"/>
      <c r="Q1678" s="184"/>
      <c r="R1678" s="184"/>
      <c r="S1678" s="184"/>
      <c r="T1678" s="185"/>
      <c r="AT1678" s="180" t="s">
        <v>245</v>
      </c>
      <c r="AU1678" s="180" t="s">
        <v>86</v>
      </c>
      <c r="AV1678" s="13" t="s">
        <v>33</v>
      </c>
      <c r="AW1678" s="13" t="s">
        <v>31</v>
      </c>
      <c r="AX1678" s="13" t="s">
        <v>78</v>
      </c>
      <c r="AY1678" s="180" t="s">
        <v>157</v>
      </c>
    </row>
    <row r="1679" spans="2:51" s="13" customFormat="1" ht="12">
      <c r="B1679" s="178"/>
      <c r="D1679" s="179" t="s">
        <v>245</v>
      </c>
      <c r="E1679" s="180" t="s">
        <v>1</v>
      </c>
      <c r="F1679" s="181" t="s">
        <v>2057</v>
      </c>
      <c r="H1679" s="180" t="s">
        <v>1</v>
      </c>
      <c r="I1679" s="182"/>
      <c r="L1679" s="178"/>
      <c r="M1679" s="183"/>
      <c r="N1679" s="184"/>
      <c r="O1679" s="184"/>
      <c r="P1679" s="184"/>
      <c r="Q1679" s="184"/>
      <c r="R1679" s="184"/>
      <c r="S1679" s="184"/>
      <c r="T1679" s="185"/>
      <c r="AT1679" s="180" t="s">
        <v>245</v>
      </c>
      <c r="AU1679" s="180" t="s">
        <v>86</v>
      </c>
      <c r="AV1679" s="13" t="s">
        <v>33</v>
      </c>
      <c r="AW1679" s="13" t="s">
        <v>31</v>
      </c>
      <c r="AX1679" s="13" t="s">
        <v>78</v>
      </c>
      <c r="AY1679" s="180" t="s">
        <v>157</v>
      </c>
    </row>
    <row r="1680" spans="2:51" s="14" customFormat="1" ht="12">
      <c r="B1680" s="186"/>
      <c r="D1680" s="179" t="s">
        <v>245</v>
      </c>
      <c r="E1680" s="187" t="s">
        <v>1</v>
      </c>
      <c r="F1680" s="188" t="s">
        <v>187</v>
      </c>
      <c r="H1680" s="189">
        <v>7</v>
      </c>
      <c r="I1680" s="190"/>
      <c r="L1680" s="186"/>
      <c r="M1680" s="191"/>
      <c r="N1680" s="192"/>
      <c r="O1680" s="192"/>
      <c r="P1680" s="192"/>
      <c r="Q1680" s="192"/>
      <c r="R1680" s="192"/>
      <c r="S1680" s="192"/>
      <c r="T1680" s="193"/>
      <c r="AT1680" s="187" t="s">
        <v>245</v>
      </c>
      <c r="AU1680" s="187" t="s">
        <v>86</v>
      </c>
      <c r="AV1680" s="14" t="s">
        <v>86</v>
      </c>
      <c r="AW1680" s="14" t="s">
        <v>31</v>
      </c>
      <c r="AX1680" s="14" t="s">
        <v>33</v>
      </c>
      <c r="AY1680" s="187" t="s">
        <v>157</v>
      </c>
    </row>
    <row r="1681" spans="1:65" s="2" customFormat="1" ht="21.75" customHeight="1">
      <c r="A1681" s="33"/>
      <c r="B1681" s="149"/>
      <c r="C1681" s="163" t="s">
        <v>2058</v>
      </c>
      <c r="D1681" s="163" t="s">
        <v>165</v>
      </c>
      <c r="E1681" s="164" t="s">
        <v>2059</v>
      </c>
      <c r="F1681" s="165" t="s">
        <v>2060</v>
      </c>
      <c r="G1681" s="166" t="s">
        <v>178</v>
      </c>
      <c r="H1681" s="167">
        <v>1</v>
      </c>
      <c r="I1681" s="168"/>
      <c r="J1681" s="169">
        <f>ROUND(I1681*H1681,2)</f>
        <v>0</v>
      </c>
      <c r="K1681" s="165" t="s">
        <v>1</v>
      </c>
      <c r="L1681" s="170"/>
      <c r="M1681" s="171" t="s">
        <v>1</v>
      </c>
      <c r="N1681" s="172" t="s">
        <v>43</v>
      </c>
      <c r="O1681" s="59"/>
      <c r="P1681" s="159">
        <f>O1681*H1681</f>
        <v>0</v>
      </c>
      <c r="Q1681" s="159">
        <v>0.075</v>
      </c>
      <c r="R1681" s="159">
        <f>Q1681*H1681</f>
        <v>0.075</v>
      </c>
      <c r="S1681" s="159">
        <v>0</v>
      </c>
      <c r="T1681" s="160">
        <f>S1681*H1681</f>
        <v>0</v>
      </c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33"/>
      <c r="AE1681" s="33"/>
      <c r="AR1681" s="161" t="s">
        <v>168</v>
      </c>
      <c r="AT1681" s="161" t="s">
        <v>165</v>
      </c>
      <c r="AU1681" s="161" t="s">
        <v>86</v>
      </c>
      <c r="AY1681" s="18" t="s">
        <v>157</v>
      </c>
      <c r="BE1681" s="162">
        <f>IF(N1681="základní",J1681,0)</f>
        <v>0</v>
      </c>
      <c r="BF1681" s="162">
        <f>IF(N1681="snížená",J1681,0)</f>
        <v>0</v>
      </c>
      <c r="BG1681" s="162">
        <f>IF(N1681="zákl. přenesená",J1681,0)</f>
        <v>0</v>
      </c>
      <c r="BH1681" s="162">
        <f>IF(N1681="sníž. přenesená",J1681,0)</f>
        <v>0</v>
      </c>
      <c r="BI1681" s="162">
        <f>IF(N1681="nulová",J1681,0)</f>
        <v>0</v>
      </c>
      <c r="BJ1681" s="18" t="s">
        <v>33</v>
      </c>
      <c r="BK1681" s="162">
        <f>ROUND(I1681*H1681,2)</f>
        <v>0</v>
      </c>
      <c r="BL1681" s="18" t="s">
        <v>169</v>
      </c>
      <c r="BM1681" s="161" t="s">
        <v>2061</v>
      </c>
    </row>
    <row r="1682" spans="1:65" s="2" customFormat="1" ht="21.75" customHeight="1">
      <c r="A1682" s="33"/>
      <c r="B1682" s="149"/>
      <c r="C1682" s="163" t="s">
        <v>2062</v>
      </c>
      <c r="D1682" s="163" t="s">
        <v>165</v>
      </c>
      <c r="E1682" s="164" t="s">
        <v>2063</v>
      </c>
      <c r="F1682" s="165" t="s">
        <v>2064</v>
      </c>
      <c r="G1682" s="166" t="s">
        <v>178</v>
      </c>
      <c r="H1682" s="167">
        <v>3</v>
      </c>
      <c r="I1682" s="168"/>
      <c r="J1682" s="169">
        <f>ROUND(I1682*H1682,2)</f>
        <v>0</v>
      </c>
      <c r="K1682" s="165" t="s">
        <v>1</v>
      </c>
      <c r="L1682" s="170"/>
      <c r="M1682" s="171" t="s">
        <v>1</v>
      </c>
      <c r="N1682" s="172" t="s">
        <v>43</v>
      </c>
      <c r="O1682" s="59"/>
      <c r="P1682" s="159">
        <f>O1682*H1682</f>
        <v>0</v>
      </c>
      <c r="Q1682" s="159">
        <v>0.092</v>
      </c>
      <c r="R1682" s="159">
        <f>Q1682*H1682</f>
        <v>0.276</v>
      </c>
      <c r="S1682" s="159">
        <v>0</v>
      </c>
      <c r="T1682" s="160">
        <f>S1682*H1682</f>
        <v>0</v>
      </c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33"/>
      <c r="AE1682" s="33"/>
      <c r="AR1682" s="161" t="s">
        <v>168</v>
      </c>
      <c r="AT1682" s="161" t="s">
        <v>165</v>
      </c>
      <c r="AU1682" s="161" t="s">
        <v>86</v>
      </c>
      <c r="AY1682" s="18" t="s">
        <v>157</v>
      </c>
      <c r="BE1682" s="162">
        <f>IF(N1682="základní",J1682,0)</f>
        <v>0</v>
      </c>
      <c r="BF1682" s="162">
        <f>IF(N1682="snížená",J1682,0)</f>
        <v>0</v>
      </c>
      <c r="BG1682" s="162">
        <f>IF(N1682="zákl. přenesená",J1682,0)</f>
        <v>0</v>
      </c>
      <c r="BH1682" s="162">
        <f>IF(N1682="sníž. přenesená",J1682,0)</f>
        <v>0</v>
      </c>
      <c r="BI1682" s="162">
        <f>IF(N1682="nulová",J1682,0)</f>
        <v>0</v>
      </c>
      <c r="BJ1682" s="18" t="s">
        <v>33</v>
      </c>
      <c r="BK1682" s="162">
        <f>ROUND(I1682*H1682,2)</f>
        <v>0</v>
      </c>
      <c r="BL1682" s="18" t="s">
        <v>169</v>
      </c>
      <c r="BM1682" s="161" t="s">
        <v>2065</v>
      </c>
    </row>
    <row r="1683" spans="1:65" s="2" customFormat="1" ht="24.2" customHeight="1">
      <c r="A1683" s="33"/>
      <c r="B1683" s="149"/>
      <c r="C1683" s="163" t="s">
        <v>2066</v>
      </c>
      <c r="D1683" s="163" t="s">
        <v>165</v>
      </c>
      <c r="E1683" s="164" t="s">
        <v>2067</v>
      </c>
      <c r="F1683" s="165" t="s">
        <v>2068</v>
      </c>
      <c r="G1683" s="166" t="s">
        <v>178</v>
      </c>
      <c r="H1683" s="167">
        <v>2</v>
      </c>
      <c r="I1683" s="168"/>
      <c r="J1683" s="169">
        <f>ROUND(I1683*H1683,2)</f>
        <v>0</v>
      </c>
      <c r="K1683" s="165" t="s">
        <v>1</v>
      </c>
      <c r="L1683" s="170"/>
      <c r="M1683" s="171" t="s">
        <v>1</v>
      </c>
      <c r="N1683" s="172" t="s">
        <v>43</v>
      </c>
      <c r="O1683" s="59"/>
      <c r="P1683" s="159">
        <f>O1683*H1683</f>
        <v>0</v>
      </c>
      <c r="Q1683" s="159">
        <v>0.1</v>
      </c>
      <c r="R1683" s="159">
        <f>Q1683*H1683</f>
        <v>0.2</v>
      </c>
      <c r="S1683" s="159">
        <v>0</v>
      </c>
      <c r="T1683" s="160">
        <f>S1683*H1683</f>
        <v>0</v>
      </c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33"/>
      <c r="AE1683" s="33"/>
      <c r="AR1683" s="161" t="s">
        <v>168</v>
      </c>
      <c r="AT1683" s="161" t="s">
        <v>165</v>
      </c>
      <c r="AU1683" s="161" t="s">
        <v>86</v>
      </c>
      <c r="AY1683" s="18" t="s">
        <v>157</v>
      </c>
      <c r="BE1683" s="162">
        <f>IF(N1683="základní",J1683,0)</f>
        <v>0</v>
      </c>
      <c r="BF1683" s="162">
        <f>IF(N1683="snížená",J1683,0)</f>
        <v>0</v>
      </c>
      <c r="BG1683" s="162">
        <f>IF(N1683="zákl. přenesená",J1683,0)</f>
        <v>0</v>
      </c>
      <c r="BH1683" s="162">
        <f>IF(N1683="sníž. přenesená",J1683,0)</f>
        <v>0</v>
      </c>
      <c r="BI1683" s="162">
        <f>IF(N1683="nulová",J1683,0)</f>
        <v>0</v>
      </c>
      <c r="BJ1683" s="18" t="s">
        <v>33</v>
      </c>
      <c r="BK1683" s="162">
        <f>ROUND(I1683*H1683,2)</f>
        <v>0</v>
      </c>
      <c r="BL1683" s="18" t="s">
        <v>169</v>
      </c>
      <c r="BM1683" s="161" t="s">
        <v>2069</v>
      </c>
    </row>
    <row r="1684" spans="1:65" s="2" customFormat="1" ht="24.2" customHeight="1">
      <c r="A1684" s="33"/>
      <c r="B1684" s="149"/>
      <c r="C1684" s="163" t="s">
        <v>2070</v>
      </c>
      <c r="D1684" s="163" t="s">
        <v>165</v>
      </c>
      <c r="E1684" s="164" t="s">
        <v>2071</v>
      </c>
      <c r="F1684" s="165" t="s">
        <v>2072</v>
      </c>
      <c r="G1684" s="166" t="s">
        <v>178</v>
      </c>
      <c r="H1684" s="167">
        <v>1</v>
      </c>
      <c r="I1684" s="168"/>
      <c r="J1684" s="169">
        <f>ROUND(I1684*H1684,2)</f>
        <v>0</v>
      </c>
      <c r="K1684" s="165" t="s">
        <v>1</v>
      </c>
      <c r="L1684" s="170"/>
      <c r="M1684" s="171" t="s">
        <v>1</v>
      </c>
      <c r="N1684" s="172" t="s">
        <v>43</v>
      </c>
      <c r="O1684" s="59"/>
      <c r="P1684" s="159">
        <f>O1684*H1684</f>
        <v>0</v>
      </c>
      <c r="Q1684" s="159">
        <v>0.108</v>
      </c>
      <c r="R1684" s="159">
        <f>Q1684*H1684</f>
        <v>0.108</v>
      </c>
      <c r="S1684" s="159">
        <v>0</v>
      </c>
      <c r="T1684" s="160">
        <f>S1684*H1684</f>
        <v>0</v>
      </c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33"/>
      <c r="AE1684" s="33"/>
      <c r="AR1684" s="161" t="s">
        <v>168</v>
      </c>
      <c r="AT1684" s="161" t="s">
        <v>165</v>
      </c>
      <c r="AU1684" s="161" t="s">
        <v>86</v>
      </c>
      <c r="AY1684" s="18" t="s">
        <v>157</v>
      </c>
      <c r="BE1684" s="162">
        <f>IF(N1684="základní",J1684,0)</f>
        <v>0</v>
      </c>
      <c r="BF1684" s="162">
        <f>IF(N1684="snížená",J1684,0)</f>
        <v>0</v>
      </c>
      <c r="BG1684" s="162">
        <f>IF(N1684="zákl. přenesená",J1684,0)</f>
        <v>0</v>
      </c>
      <c r="BH1684" s="162">
        <f>IF(N1684="sníž. přenesená",J1684,0)</f>
        <v>0</v>
      </c>
      <c r="BI1684" s="162">
        <f>IF(N1684="nulová",J1684,0)</f>
        <v>0</v>
      </c>
      <c r="BJ1684" s="18" t="s">
        <v>33</v>
      </c>
      <c r="BK1684" s="162">
        <f>ROUND(I1684*H1684,2)</f>
        <v>0</v>
      </c>
      <c r="BL1684" s="18" t="s">
        <v>169</v>
      </c>
      <c r="BM1684" s="161" t="s">
        <v>2073</v>
      </c>
    </row>
    <row r="1685" spans="1:65" s="2" customFormat="1" ht="16.5" customHeight="1">
      <c r="A1685" s="33"/>
      <c r="B1685" s="149"/>
      <c r="C1685" s="150" t="s">
        <v>2074</v>
      </c>
      <c r="D1685" s="150" t="s">
        <v>160</v>
      </c>
      <c r="E1685" s="151" t="s">
        <v>2075</v>
      </c>
      <c r="F1685" s="152" t="s">
        <v>2076</v>
      </c>
      <c r="G1685" s="153" t="s">
        <v>183</v>
      </c>
      <c r="H1685" s="154">
        <v>7</v>
      </c>
      <c r="I1685" s="155"/>
      <c r="J1685" s="156">
        <f>ROUND(I1685*H1685,2)</f>
        <v>0</v>
      </c>
      <c r="K1685" s="152" t="s">
        <v>1</v>
      </c>
      <c r="L1685" s="34"/>
      <c r="M1685" s="157" t="s">
        <v>1</v>
      </c>
      <c r="N1685" s="158" t="s">
        <v>43</v>
      </c>
      <c r="O1685" s="59"/>
      <c r="P1685" s="159">
        <f>O1685*H1685</f>
        <v>0</v>
      </c>
      <c r="Q1685" s="159">
        <v>0</v>
      </c>
      <c r="R1685" s="159">
        <f>Q1685*H1685</f>
        <v>0</v>
      </c>
      <c r="S1685" s="159">
        <v>0</v>
      </c>
      <c r="T1685" s="160">
        <f>S1685*H1685</f>
        <v>0</v>
      </c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33"/>
      <c r="AE1685" s="33"/>
      <c r="AR1685" s="161" t="s">
        <v>169</v>
      </c>
      <c r="AT1685" s="161" t="s">
        <v>160</v>
      </c>
      <c r="AU1685" s="161" t="s">
        <v>86</v>
      </c>
      <c r="AY1685" s="18" t="s">
        <v>157</v>
      </c>
      <c r="BE1685" s="162">
        <f>IF(N1685="základní",J1685,0)</f>
        <v>0</v>
      </c>
      <c r="BF1685" s="162">
        <f>IF(N1685="snížená",J1685,0)</f>
        <v>0</v>
      </c>
      <c r="BG1685" s="162">
        <f>IF(N1685="zákl. přenesená",J1685,0)</f>
        <v>0</v>
      </c>
      <c r="BH1685" s="162">
        <f>IF(N1685="sníž. přenesená",J1685,0)</f>
        <v>0</v>
      </c>
      <c r="BI1685" s="162">
        <f>IF(N1685="nulová",J1685,0)</f>
        <v>0</v>
      </c>
      <c r="BJ1685" s="18" t="s">
        <v>33</v>
      </c>
      <c r="BK1685" s="162">
        <f>ROUND(I1685*H1685,2)</f>
        <v>0</v>
      </c>
      <c r="BL1685" s="18" t="s">
        <v>169</v>
      </c>
      <c r="BM1685" s="161" t="s">
        <v>2077</v>
      </c>
    </row>
    <row r="1686" spans="2:51" s="14" customFormat="1" ht="12">
      <c r="B1686" s="186"/>
      <c r="D1686" s="179" t="s">
        <v>245</v>
      </c>
      <c r="E1686" s="187" t="s">
        <v>1</v>
      </c>
      <c r="F1686" s="188" t="s">
        <v>187</v>
      </c>
      <c r="H1686" s="189">
        <v>7</v>
      </c>
      <c r="I1686" s="190"/>
      <c r="L1686" s="186"/>
      <c r="M1686" s="191"/>
      <c r="N1686" s="192"/>
      <c r="O1686" s="192"/>
      <c r="P1686" s="192"/>
      <c r="Q1686" s="192"/>
      <c r="R1686" s="192"/>
      <c r="S1686" s="192"/>
      <c r="T1686" s="193"/>
      <c r="AT1686" s="187" t="s">
        <v>245</v>
      </c>
      <c r="AU1686" s="187" t="s">
        <v>86</v>
      </c>
      <c r="AV1686" s="14" t="s">
        <v>86</v>
      </c>
      <c r="AW1686" s="14" t="s">
        <v>31</v>
      </c>
      <c r="AX1686" s="14" t="s">
        <v>33</v>
      </c>
      <c r="AY1686" s="187" t="s">
        <v>157</v>
      </c>
    </row>
    <row r="1687" spans="1:65" s="2" customFormat="1" ht="16.5" customHeight="1">
      <c r="A1687" s="33"/>
      <c r="B1687" s="149"/>
      <c r="C1687" s="150" t="s">
        <v>2078</v>
      </c>
      <c r="D1687" s="150" t="s">
        <v>160</v>
      </c>
      <c r="E1687" s="151" t="s">
        <v>2079</v>
      </c>
      <c r="F1687" s="152" t="s">
        <v>2080</v>
      </c>
      <c r="G1687" s="153" t="s">
        <v>178</v>
      </c>
      <c r="H1687" s="154">
        <v>7</v>
      </c>
      <c r="I1687" s="155"/>
      <c r="J1687" s="156">
        <f>ROUND(I1687*H1687,2)</f>
        <v>0</v>
      </c>
      <c r="K1687" s="152" t="s">
        <v>636</v>
      </c>
      <c r="L1687" s="34"/>
      <c r="M1687" s="157" t="s">
        <v>1</v>
      </c>
      <c r="N1687" s="158" t="s">
        <v>43</v>
      </c>
      <c r="O1687" s="59"/>
      <c r="P1687" s="159">
        <f>O1687*H1687</f>
        <v>0</v>
      </c>
      <c r="Q1687" s="159">
        <v>0</v>
      </c>
      <c r="R1687" s="159">
        <f>Q1687*H1687</f>
        <v>0</v>
      </c>
      <c r="S1687" s="159">
        <v>0</v>
      </c>
      <c r="T1687" s="160">
        <f>S1687*H1687</f>
        <v>0</v>
      </c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33"/>
      <c r="AE1687" s="33"/>
      <c r="AR1687" s="161" t="s">
        <v>169</v>
      </c>
      <c r="AT1687" s="161" t="s">
        <v>160</v>
      </c>
      <c r="AU1687" s="161" t="s">
        <v>86</v>
      </c>
      <c r="AY1687" s="18" t="s">
        <v>157</v>
      </c>
      <c r="BE1687" s="162">
        <f>IF(N1687="základní",J1687,0)</f>
        <v>0</v>
      </c>
      <c r="BF1687" s="162">
        <f>IF(N1687="snížená",J1687,0)</f>
        <v>0</v>
      </c>
      <c r="BG1687" s="162">
        <f>IF(N1687="zákl. přenesená",J1687,0)</f>
        <v>0</v>
      </c>
      <c r="BH1687" s="162">
        <f>IF(N1687="sníž. přenesená",J1687,0)</f>
        <v>0</v>
      </c>
      <c r="BI1687" s="162">
        <f>IF(N1687="nulová",J1687,0)</f>
        <v>0</v>
      </c>
      <c r="BJ1687" s="18" t="s">
        <v>33</v>
      </c>
      <c r="BK1687" s="162">
        <f>ROUND(I1687*H1687,2)</f>
        <v>0</v>
      </c>
      <c r="BL1687" s="18" t="s">
        <v>169</v>
      </c>
      <c r="BM1687" s="161" t="s">
        <v>2081</v>
      </c>
    </row>
    <row r="1688" spans="1:47" s="2" customFormat="1" ht="12">
      <c r="A1688" s="33"/>
      <c r="B1688" s="34"/>
      <c r="C1688" s="33"/>
      <c r="D1688" s="199" t="s">
        <v>638</v>
      </c>
      <c r="E1688" s="33"/>
      <c r="F1688" s="200" t="s">
        <v>2082</v>
      </c>
      <c r="G1688" s="33"/>
      <c r="H1688" s="33"/>
      <c r="I1688" s="201"/>
      <c r="J1688" s="33"/>
      <c r="K1688" s="33"/>
      <c r="L1688" s="34"/>
      <c r="M1688" s="202"/>
      <c r="N1688" s="203"/>
      <c r="O1688" s="59"/>
      <c r="P1688" s="59"/>
      <c r="Q1688" s="59"/>
      <c r="R1688" s="59"/>
      <c r="S1688" s="59"/>
      <c r="T1688" s="60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33"/>
      <c r="AE1688" s="33"/>
      <c r="AT1688" s="18" t="s">
        <v>638</v>
      </c>
      <c r="AU1688" s="18" t="s">
        <v>86</v>
      </c>
    </row>
    <row r="1689" spans="1:65" s="2" customFormat="1" ht="16.5" customHeight="1">
      <c r="A1689" s="33"/>
      <c r="B1689" s="149"/>
      <c r="C1689" s="163" t="s">
        <v>2083</v>
      </c>
      <c r="D1689" s="163" t="s">
        <v>165</v>
      </c>
      <c r="E1689" s="164" t="s">
        <v>2084</v>
      </c>
      <c r="F1689" s="165" t="s">
        <v>2085</v>
      </c>
      <c r="G1689" s="166" t="s">
        <v>178</v>
      </c>
      <c r="H1689" s="167">
        <v>7</v>
      </c>
      <c r="I1689" s="168"/>
      <c r="J1689" s="169">
        <f>ROUND(I1689*H1689,2)</f>
        <v>0</v>
      </c>
      <c r="K1689" s="165" t="s">
        <v>1</v>
      </c>
      <c r="L1689" s="170"/>
      <c r="M1689" s="171" t="s">
        <v>1</v>
      </c>
      <c r="N1689" s="172" t="s">
        <v>43</v>
      </c>
      <c r="O1689" s="59"/>
      <c r="P1689" s="159">
        <f>O1689*H1689</f>
        <v>0</v>
      </c>
      <c r="Q1689" s="159">
        <v>0.0024</v>
      </c>
      <c r="R1689" s="159">
        <f>Q1689*H1689</f>
        <v>0.0168</v>
      </c>
      <c r="S1689" s="159">
        <v>0</v>
      </c>
      <c r="T1689" s="160">
        <f>S1689*H1689</f>
        <v>0</v>
      </c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33"/>
      <c r="AE1689" s="33"/>
      <c r="AR1689" s="161" t="s">
        <v>168</v>
      </c>
      <c r="AT1689" s="161" t="s">
        <v>165</v>
      </c>
      <c r="AU1689" s="161" t="s">
        <v>86</v>
      </c>
      <c r="AY1689" s="18" t="s">
        <v>157</v>
      </c>
      <c r="BE1689" s="162">
        <f>IF(N1689="základní",J1689,0)</f>
        <v>0</v>
      </c>
      <c r="BF1689" s="162">
        <f>IF(N1689="snížená",J1689,0)</f>
        <v>0</v>
      </c>
      <c r="BG1689" s="162">
        <f>IF(N1689="zákl. přenesená",J1689,0)</f>
        <v>0</v>
      </c>
      <c r="BH1689" s="162">
        <f>IF(N1689="sníž. přenesená",J1689,0)</f>
        <v>0</v>
      </c>
      <c r="BI1689" s="162">
        <f>IF(N1689="nulová",J1689,0)</f>
        <v>0</v>
      </c>
      <c r="BJ1689" s="18" t="s">
        <v>33</v>
      </c>
      <c r="BK1689" s="162">
        <f>ROUND(I1689*H1689,2)</f>
        <v>0</v>
      </c>
      <c r="BL1689" s="18" t="s">
        <v>169</v>
      </c>
      <c r="BM1689" s="161" t="s">
        <v>2086</v>
      </c>
    </row>
    <row r="1690" spans="1:65" s="2" customFormat="1" ht="16.5" customHeight="1">
      <c r="A1690" s="33"/>
      <c r="B1690" s="149"/>
      <c r="C1690" s="150" t="s">
        <v>2087</v>
      </c>
      <c r="D1690" s="150" t="s">
        <v>160</v>
      </c>
      <c r="E1690" s="151" t="s">
        <v>2088</v>
      </c>
      <c r="F1690" s="152" t="s">
        <v>2089</v>
      </c>
      <c r="G1690" s="153" t="s">
        <v>213</v>
      </c>
      <c r="H1690" s="154">
        <v>3.768</v>
      </c>
      <c r="I1690" s="155"/>
      <c r="J1690" s="156">
        <f>ROUND(I1690*H1690,2)</f>
        <v>0</v>
      </c>
      <c r="K1690" s="152" t="s">
        <v>636</v>
      </c>
      <c r="L1690" s="34"/>
      <c r="M1690" s="157" t="s">
        <v>1</v>
      </c>
      <c r="N1690" s="158" t="s">
        <v>43</v>
      </c>
      <c r="O1690" s="59"/>
      <c r="P1690" s="159">
        <f>O1690*H1690</f>
        <v>0</v>
      </c>
      <c r="Q1690" s="159">
        <v>0</v>
      </c>
      <c r="R1690" s="159">
        <f>Q1690*H1690</f>
        <v>0</v>
      </c>
      <c r="S1690" s="159">
        <v>0</v>
      </c>
      <c r="T1690" s="160">
        <f>S1690*H1690</f>
        <v>0</v>
      </c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  <c r="AE1690" s="33"/>
      <c r="AR1690" s="161" t="s">
        <v>169</v>
      </c>
      <c r="AT1690" s="161" t="s">
        <v>160</v>
      </c>
      <c r="AU1690" s="161" t="s">
        <v>86</v>
      </c>
      <c r="AY1690" s="18" t="s">
        <v>157</v>
      </c>
      <c r="BE1690" s="162">
        <f>IF(N1690="základní",J1690,0)</f>
        <v>0</v>
      </c>
      <c r="BF1690" s="162">
        <f>IF(N1690="snížená",J1690,0)</f>
        <v>0</v>
      </c>
      <c r="BG1690" s="162">
        <f>IF(N1690="zákl. přenesená",J1690,0)</f>
        <v>0</v>
      </c>
      <c r="BH1690" s="162">
        <f>IF(N1690="sníž. přenesená",J1690,0)</f>
        <v>0</v>
      </c>
      <c r="BI1690" s="162">
        <f>IF(N1690="nulová",J1690,0)</f>
        <v>0</v>
      </c>
      <c r="BJ1690" s="18" t="s">
        <v>33</v>
      </c>
      <c r="BK1690" s="162">
        <f>ROUND(I1690*H1690,2)</f>
        <v>0</v>
      </c>
      <c r="BL1690" s="18" t="s">
        <v>169</v>
      </c>
      <c r="BM1690" s="161" t="s">
        <v>2090</v>
      </c>
    </row>
    <row r="1691" spans="1:47" s="2" customFormat="1" ht="12">
      <c r="A1691" s="33"/>
      <c r="B1691" s="34"/>
      <c r="C1691" s="33"/>
      <c r="D1691" s="199" t="s">
        <v>638</v>
      </c>
      <c r="E1691" s="33"/>
      <c r="F1691" s="200" t="s">
        <v>2091</v>
      </c>
      <c r="G1691" s="33"/>
      <c r="H1691" s="33"/>
      <c r="I1691" s="201"/>
      <c r="J1691" s="33"/>
      <c r="K1691" s="33"/>
      <c r="L1691" s="34"/>
      <c r="M1691" s="202"/>
      <c r="N1691" s="203"/>
      <c r="O1691" s="59"/>
      <c r="P1691" s="59"/>
      <c r="Q1691" s="59"/>
      <c r="R1691" s="59"/>
      <c r="S1691" s="59"/>
      <c r="T1691" s="60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33"/>
      <c r="AE1691" s="33"/>
      <c r="AT1691" s="18" t="s">
        <v>638</v>
      </c>
      <c r="AU1691" s="18" t="s">
        <v>86</v>
      </c>
    </row>
    <row r="1692" spans="1:65" s="2" customFormat="1" ht="16.5" customHeight="1">
      <c r="A1692" s="33"/>
      <c r="B1692" s="149"/>
      <c r="C1692" s="150" t="s">
        <v>2092</v>
      </c>
      <c r="D1692" s="150" t="s">
        <v>160</v>
      </c>
      <c r="E1692" s="151" t="s">
        <v>2093</v>
      </c>
      <c r="F1692" s="152" t="s">
        <v>2094</v>
      </c>
      <c r="G1692" s="153" t="s">
        <v>213</v>
      </c>
      <c r="H1692" s="154">
        <v>3.768</v>
      </c>
      <c r="I1692" s="155"/>
      <c r="J1692" s="156">
        <f>ROUND(I1692*H1692,2)</f>
        <v>0</v>
      </c>
      <c r="K1692" s="152" t="s">
        <v>1</v>
      </c>
      <c r="L1692" s="34"/>
      <c r="M1692" s="157" t="s">
        <v>1</v>
      </c>
      <c r="N1692" s="158" t="s">
        <v>43</v>
      </c>
      <c r="O1692" s="59"/>
      <c r="P1692" s="159">
        <f>O1692*H1692</f>
        <v>0</v>
      </c>
      <c r="Q1692" s="159">
        <v>0</v>
      </c>
      <c r="R1692" s="159">
        <f>Q1692*H1692</f>
        <v>0</v>
      </c>
      <c r="S1692" s="159">
        <v>0</v>
      </c>
      <c r="T1692" s="160">
        <f>S1692*H1692</f>
        <v>0</v>
      </c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3"/>
      <c r="AE1692" s="33"/>
      <c r="AR1692" s="161" t="s">
        <v>169</v>
      </c>
      <c r="AT1692" s="161" t="s">
        <v>160</v>
      </c>
      <c r="AU1692" s="161" t="s">
        <v>86</v>
      </c>
      <c r="AY1692" s="18" t="s">
        <v>157</v>
      </c>
      <c r="BE1692" s="162">
        <f>IF(N1692="základní",J1692,0)</f>
        <v>0</v>
      </c>
      <c r="BF1692" s="162">
        <f>IF(N1692="snížená",J1692,0)</f>
        <v>0</v>
      </c>
      <c r="BG1692" s="162">
        <f>IF(N1692="zákl. přenesená",J1692,0)</f>
        <v>0</v>
      </c>
      <c r="BH1692" s="162">
        <f>IF(N1692="sníž. přenesená",J1692,0)</f>
        <v>0</v>
      </c>
      <c r="BI1692" s="162">
        <f>IF(N1692="nulová",J1692,0)</f>
        <v>0</v>
      </c>
      <c r="BJ1692" s="18" t="s">
        <v>33</v>
      </c>
      <c r="BK1692" s="162">
        <f>ROUND(I1692*H1692,2)</f>
        <v>0</v>
      </c>
      <c r="BL1692" s="18" t="s">
        <v>169</v>
      </c>
      <c r="BM1692" s="161" t="s">
        <v>2095</v>
      </c>
    </row>
    <row r="1693" spans="1:65" s="2" customFormat="1" ht="16.5" customHeight="1">
      <c r="A1693" s="33"/>
      <c r="B1693" s="149"/>
      <c r="C1693" s="150" t="s">
        <v>2096</v>
      </c>
      <c r="D1693" s="150" t="s">
        <v>160</v>
      </c>
      <c r="E1693" s="151" t="s">
        <v>2097</v>
      </c>
      <c r="F1693" s="152" t="s">
        <v>2098</v>
      </c>
      <c r="G1693" s="153" t="s">
        <v>213</v>
      </c>
      <c r="H1693" s="154">
        <v>3.768</v>
      </c>
      <c r="I1693" s="155"/>
      <c r="J1693" s="156">
        <f>ROUND(I1693*H1693,2)</f>
        <v>0</v>
      </c>
      <c r="K1693" s="152" t="s">
        <v>1</v>
      </c>
      <c r="L1693" s="34"/>
      <c r="M1693" s="157" t="s">
        <v>1</v>
      </c>
      <c r="N1693" s="158" t="s">
        <v>43</v>
      </c>
      <c r="O1693" s="59"/>
      <c r="P1693" s="159">
        <f>O1693*H1693</f>
        <v>0</v>
      </c>
      <c r="Q1693" s="159">
        <v>0</v>
      </c>
      <c r="R1693" s="159">
        <f>Q1693*H1693</f>
        <v>0</v>
      </c>
      <c r="S1693" s="159">
        <v>0</v>
      </c>
      <c r="T1693" s="160">
        <f>S1693*H1693</f>
        <v>0</v>
      </c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33"/>
      <c r="AE1693" s="33"/>
      <c r="AR1693" s="161" t="s">
        <v>169</v>
      </c>
      <c r="AT1693" s="161" t="s">
        <v>160</v>
      </c>
      <c r="AU1693" s="161" t="s">
        <v>86</v>
      </c>
      <c r="AY1693" s="18" t="s">
        <v>157</v>
      </c>
      <c r="BE1693" s="162">
        <f>IF(N1693="základní",J1693,0)</f>
        <v>0</v>
      </c>
      <c r="BF1693" s="162">
        <f>IF(N1693="snížená",J1693,0)</f>
        <v>0</v>
      </c>
      <c r="BG1693" s="162">
        <f>IF(N1693="zákl. přenesená",J1693,0)</f>
        <v>0</v>
      </c>
      <c r="BH1693" s="162">
        <f>IF(N1693="sníž. přenesená",J1693,0)</f>
        <v>0</v>
      </c>
      <c r="BI1693" s="162">
        <f>IF(N1693="nulová",J1693,0)</f>
        <v>0</v>
      </c>
      <c r="BJ1693" s="18" t="s">
        <v>33</v>
      </c>
      <c r="BK1693" s="162">
        <f>ROUND(I1693*H1693,2)</f>
        <v>0</v>
      </c>
      <c r="BL1693" s="18" t="s">
        <v>169</v>
      </c>
      <c r="BM1693" s="161" t="s">
        <v>2099</v>
      </c>
    </row>
    <row r="1694" spans="2:63" s="12" customFormat="1" ht="22.9" customHeight="1">
      <c r="B1694" s="136"/>
      <c r="D1694" s="137" t="s">
        <v>77</v>
      </c>
      <c r="E1694" s="147" t="s">
        <v>2100</v>
      </c>
      <c r="F1694" s="147" t="s">
        <v>2101</v>
      </c>
      <c r="I1694" s="139"/>
      <c r="J1694" s="148">
        <f>BK1694</f>
        <v>0</v>
      </c>
      <c r="L1694" s="136"/>
      <c r="M1694" s="141"/>
      <c r="N1694" s="142"/>
      <c r="O1694" s="142"/>
      <c r="P1694" s="143">
        <f>SUM(P1695:P1813)</f>
        <v>0</v>
      </c>
      <c r="Q1694" s="142"/>
      <c r="R1694" s="143">
        <f>SUM(R1695:R1813)</f>
        <v>0.98300659</v>
      </c>
      <c r="S1694" s="142"/>
      <c r="T1694" s="144">
        <f>SUM(T1695:T1813)</f>
        <v>0</v>
      </c>
      <c r="AR1694" s="137" t="s">
        <v>86</v>
      </c>
      <c r="AT1694" s="145" t="s">
        <v>77</v>
      </c>
      <c r="AU1694" s="145" t="s">
        <v>33</v>
      </c>
      <c r="AY1694" s="137" t="s">
        <v>157</v>
      </c>
      <c r="BK1694" s="146">
        <f>SUM(BK1695:BK1813)</f>
        <v>0</v>
      </c>
    </row>
    <row r="1695" spans="1:65" s="2" customFormat="1" ht="16.5" customHeight="1">
      <c r="A1695" s="33"/>
      <c r="B1695" s="149"/>
      <c r="C1695" s="150" t="s">
        <v>2102</v>
      </c>
      <c r="D1695" s="150" t="s">
        <v>160</v>
      </c>
      <c r="E1695" s="151" t="s">
        <v>2103</v>
      </c>
      <c r="F1695" s="152" t="s">
        <v>2104</v>
      </c>
      <c r="G1695" s="153" t="s">
        <v>284</v>
      </c>
      <c r="H1695" s="154">
        <v>20</v>
      </c>
      <c r="I1695" s="155"/>
      <c r="J1695" s="156">
        <f>ROUND(I1695*H1695,2)</f>
        <v>0</v>
      </c>
      <c r="K1695" s="152" t="s">
        <v>1</v>
      </c>
      <c r="L1695" s="34"/>
      <c r="M1695" s="157" t="s">
        <v>1</v>
      </c>
      <c r="N1695" s="158" t="s">
        <v>43</v>
      </c>
      <c r="O1695" s="59"/>
      <c r="P1695" s="159">
        <f>O1695*H1695</f>
        <v>0</v>
      </c>
      <c r="Q1695" s="159">
        <v>0.048</v>
      </c>
      <c r="R1695" s="159">
        <f>Q1695*H1695</f>
        <v>0.96</v>
      </c>
      <c r="S1695" s="159">
        <v>0</v>
      </c>
      <c r="T1695" s="160">
        <f>S1695*H1695</f>
        <v>0</v>
      </c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33"/>
      <c r="AE1695" s="33"/>
      <c r="AR1695" s="161" t="s">
        <v>169</v>
      </c>
      <c r="AT1695" s="161" t="s">
        <v>160</v>
      </c>
      <c r="AU1695" s="161" t="s">
        <v>86</v>
      </c>
      <c r="AY1695" s="18" t="s">
        <v>157</v>
      </c>
      <c r="BE1695" s="162">
        <f>IF(N1695="základní",J1695,0)</f>
        <v>0</v>
      </c>
      <c r="BF1695" s="162">
        <f>IF(N1695="snížená",J1695,0)</f>
        <v>0</v>
      </c>
      <c r="BG1695" s="162">
        <f>IF(N1695="zákl. přenesená",J1695,0)</f>
        <v>0</v>
      </c>
      <c r="BH1695" s="162">
        <f>IF(N1695="sníž. přenesená",J1695,0)</f>
        <v>0</v>
      </c>
      <c r="BI1695" s="162">
        <f>IF(N1695="nulová",J1695,0)</f>
        <v>0</v>
      </c>
      <c r="BJ1695" s="18" t="s">
        <v>33</v>
      </c>
      <c r="BK1695" s="162">
        <f>ROUND(I1695*H1695,2)</f>
        <v>0</v>
      </c>
      <c r="BL1695" s="18" t="s">
        <v>169</v>
      </c>
      <c r="BM1695" s="161" t="s">
        <v>2105</v>
      </c>
    </row>
    <row r="1696" spans="2:51" s="14" customFormat="1" ht="12">
      <c r="B1696" s="186"/>
      <c r="D1696" s="179" t="s">
        <v>245</v>
      </c>
      <c r="E1696" s="187" t="s">
        <v>1</v>
      </c>
      <c r="F1696" s="188" t="s">
        <v>2106</v>
      </c>
      <c r="H1696" s="189">
        <v>20</v>
      </c>
      <c r="I1696" s="190"/>
      <c r="L1696" s="186"/>
      <c r="M1696" s="191"/>
      <c r="N1696" s="192"/>
      <c r="O1696" s="192"/>
      <c r="P1696" s="192"/>
      <c r="Q1696" s="192"/>
      <c r="R1696" s="192"/>
      <c r="S1696" s="192"/>
      <c r="T1696" s="193"/>
      <c r="AT1696" s="187" t="s">
        <v>245</v>
      </c>
      <c r="AU1696" s="187" t="s">
        <v>86</v>
      </c>
      <c r="AV1696" s="14" t="s">
        <v>86</v>
      </c>
      <c r="AW1696" s="14" t="s">
        <v>31</v>
      </c>
      <c r="AX1696" s="14" t="s">
        <v>33</v>
      </c>
      <c r="AY1696" s="187" t="s">
        <v>157</v>
      </c>
    </row>
    <row r="1697" spans="1:65" s="2" customFormat="1" ht="16.5" customHeight="1">
      <c r="A1697" s="33"/>
      <c r="B1697" s="149"/>
      <c r="C1697" s="150" t="s">
        <v>2107</v>
      </c>
      <c r="D1697" s="150" t="s">
        <v>160</v>
      </c>
      <c r="E1697" s="151" t="s">
        <v>2108</v>
      </c>
      <c r="F1697" s="152" t="s">
        <v>2109</v>
      </c>
      <c r="G1697" s="153" t="s">
        <v>284</v>
      </c>
      <c r="H1697" s="154">
        <v>20</v>
      </c>
      <c r="I1697" s="155"/>
      <c r="J1697" s="156">
        <f>ROUND(I1697*H1697,2)</f>
        <v>0</v>
      </c>
      <c r="K1697" s="152" t="s">
        <v>636</v>
      </c>
      <c r="L1697" s="34"/>
      <c r="M1697" s="157" t="s">
        <v>1</v>
      </c>
      <c r="N1697" s="158" t="s">
        <v>43</v>
      </c>
      <c r="O1697" s="59"/>
      <c r="P1697" s="159">
        <f>O1697*H1697</f>
        <v>0</v>
      </c>
      <c r="Q1697" s="159">
        <v>0</v>
      </c>
      <c r="R1697" s="159">
        <f>Q1697*H1697</f>
        <v>0</v>
      </c>
      <c r="S1697" s="159">
        <v>0</v>
      </c>
      <c r="T1697" s="160">
        <f>S1697*H1697</f>
        <v>0</v>
      </c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33"/>
      <c r="AE1697" s="33"/>
      <c r="AR1697" s="161" t="s">
        <v>169</v>
      </c>
      <c r="AT1697" s="161" t="s">
        <v>160</v>
      </c>
      <c r="AU1697" s="161" t="s">
        <v>86</v>
      </c>
      <c r="AY1697" s="18" t="s">
        <v>157</v>
      </c>
      <c r="BE1697" s="162">
        <f>IF(N1697="základní",J1697,0)</f>
        <v>0</v>
      </c>
      <c r="BF1697" s="162">
        <f>IF(N1697="snížená",J1697,0)</f>
        <v>0</v>
      </c>
      <c r="BG1697" s="162">
        <f>IF(N1697="zákl. přenesená",J1697,0)</f>
        <v>0</v>
      </c>
      <c r="BH1697" s="162">
        <f>IF(N1697="sníž. přenesená",J1697,0)</f>
        <v>0</v>
      </c>
      <c r="BI1697" s="162">
        <f>IF(N1697="nulová",J1697,0)</f>
        <v>0</v>
      </c>
      <c r="BJ1697" s="18" t="s">
        <v>33</v>
      </c>
      <c r="BK1697" s="162">
        <f>ROUND(I1697*H1697,2)</f>
        <v>0</v>
      </c>
      <c r="BL1697" s="18" t="s">
        <v>169</v>
      </c>
      <c r="BM1697" s="161" t="s">
        <v>2110</v>
      </c>
    </row>
    <row r="1698" spans="1:47" s="2" customFormat="1" ht="12">
      <c r="A1698" s="33"/>
      <c r="B1698" s="34"/>
      <c r="C1698" s="33"/>
      <c r="D1698" s="199" t="s">
        <v>638</v>
      </c>
      <c r="E1698" s="33"/>
      <c r="F1698" s="200" t="s">
        <v>2111</v>
      </c>
      <c r="G1698" s="33"/>
      <c r="H1698" s="33"/>
      <c r="I1698" s="201"/>
      <c r="J1698" s="33"/>
      <c r="K1698" s="33"/>
      <c r="L1698" s="34"/>
      <c r="M1698" s="202"/>
      <c r="N1698" s="203"/>
      <c r="O1698" s="59"/>
      <c r="P1698" s="59"/>
      <c r="Q1698" s="59"/>
      <c r="R1698" s="59"/>
      <c r="S1698" s="59"/>
      <c r="T1698" s="60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33"/>
      <c r="AE1698" s="33"/>
      <c r="AT1698" s="18" t="s">
        <v>638</v>
      </c>
      <c r="AU1698" s="18" t="s">
        <v>86</v>
      </c>
    </row>
    <row r="1699" spans="2:51" s="14" customFormat="1" ht="12">
      <c r="B1699" s="186"/>
      <c r="D1699" s="179" t="s">
        <v>245</v>
      </c>
      <c r="E1699" s="187" t="s">
        <v>1</v>
      </c>
      <c r="F1699" s="188" t="s">
        <v>2106</v>
      </c>
      <c r="H1699" s="189">
        <v>20</v>
      </c>
      <c r="I1699" s="190"/>
      <c r="L1699" s="186"/>
      <c r="M1699" s="191"/>
      <c r="N1699" s="192"/>
      <c r="O1699" s="192"/>
      <c r="P1699" s="192"/>
      <c r="Q1699" s="192"/>
      <c r="R1699" s="192"/>
      <c r="S1699" s="192"/>
      <c r="T1699" s="193"/>
      <c r="AT1699" s="187" t="s">
        <v>245</v>
      </c>
      <c r="AU1699" s="187" t="s">
        <v>86</v>
      </c>
      <c r="AV1699" s="14" t="s">
        <v>86</v>
      </c>
      <c r="AW1699" s="14" t="s">
        <v>31</v>
      </c>
      <c r="AX1699" s="14" t="s">
        <v>33</v>
      </c>
      <c r="AY1699" s="187" t="s">
        <v>157</v>
      </c>
    </row>
    <row r="1700" spans="1:65" s="2" customFormat="1" ht="16.5" customHeight="1">
      <c r="A1700" s="33"/>
      <c r="B1700" s="149"/>
      <c r="C1700" s="150" t="s">
        <v>2112</v>
      </c>
      <c r="D1700" s="150" t="s">
        <v>160</v>
      </c>
      <c r="E1700" s="151" t="s">
        <v>2113</v>
      </c>
      <c r="F1700" s="152" t="s">
        <v>2114</v>
      </c>
      <c r="G1700" s="153" t="s">
        <v>284</v>
      </c>
      <c r="H1700" s="154">
        <v>20</v>
      </c>
      <c r="I1700" s="155"/>
      <c r="J1700" s="156">
        <f>ROUND(I1700*H1700,2)</f>
        <v>0</v>
      </c>
      <c r="K1700" s="152" t="s">
        <v>636</v>
      </c>
      <c r="L1700" s="34"/>
      <c r="M1700" s="157" t="s">
        <v>1</v>
      </c>
      <c r="N1700" s="158" t="s">
        <v>43</v>
      </c>
      <c r="O1700" s="59"/>
      <c r="P1700" s="159">
        <f>O1700*H1700</f>
        <v>0</v>
      </c>
      <c r="Q1700" s="159">
        <v>0</v>
      </c>
      <c r="R1700" s="159">
        <f>Q1700*H1700</f>
        <v>0</v>
      </c>
      <c r="S1700" s="159">
        <v>0</v>
      </c>
      <c r="T1700" s="160">
        <f>S1700*H1700</f>
        <v>0</v>
      </c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33"/>
      <c r="AE1700" s="33"/>
      <c r="AR1700" s="161" t="s">
        <v>169</v>
      </c>
      <c r="AT1700" s="161" t="s">
        <v>160</v>
      </c>
      <c r="AU1700" s="161" t="s">
        <v>86</v>
      </c>
      <c r="AY1700" s="18" t="s">
        <v>157</v>
      </c>
      <c r="BE1700" s="162">
        <f>IF(N1700="základní",J1700,0)</f>
        <v>0</v>
      </c>
      <c r="BF1700" s="162">
        <f>IF(N1700="snížená",J1700,0)</f>
        <v>0</v>
      </c>
      <c r="BG1700" s="162">
        <f>IF(N1700="zákl. přenesená",J1700,0)</f>
        <v>0</v>
      </c>
      <c r="BH1700" s="162">
        <f>IF(N1700="sníž. přenesená",J1700,0)</f>
        <v>0</v>
      </c>
      <c r="BI1700" s="162">
        <f>IF(N1700="nulová",J1700,0)</f>
        <v>0</v>
      </c>
      <c r="BJ1700" s="18" t="s">
        <v>33</v>
      </c>
      <c r="BK1700" s="162">
        <f>ROUND(I1700*H1700,2)</f>
        <v>0</v>
      </c>
      <c r="BL1700" s="18" t="s">
        <v>169</v>
      </c>
      <c r="BM1700" s="161" t="s">
        <v>2115</v>
      </c>
    </row>
    <row r="1701" spans="1:47" s="2" customFormat="1" ht="12">
      <c r="A1701" s="33"/>
      <c r="B1701" s="34"/>
      <c r="C1701" s="33"/>
      <c r="D1701" s="199" t="s">
        <v>638</v>
      </c>
      <c r="E1701" s="33"/>
      <c r="F1701" s="200" t="s">
        <v>2116</v>
      </c>
      <c r="G1701" s="33"/>
      <c r="H1701" s="33"/>
      <c r="I1701" s="201"/>
      <c r="J1701" s="33"/>
      <c r="K1701" s="33"/>
      <c r="L1701" s="34"/>
      <c r="M1701" s="202"/>
      <c r="N1701" s="203"/>
      <c r="O1701" s="59"/>
      <c r="P1701" s="59"/>
      <c r="Q1701" s="59"/>
      <c r="R1701" s="59"/>
      <c r="S1701" s="59"/>
      <c r="T1701" s="60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3"/>
      <c r="AE1701" s="33"/>
      <c r="AT1701" s="18" t="s">
        <v>638</v>
      </c>
      <c r="AU1701" s="18" t="s">
        <v>86</v>
      </c>
    </row>
    <row r="1702" spans="2:51" s="14" customFormat="1" ht="12">
      <c r="B1702" s="186"/>
      <c r="D1702" s="179" t="s">
        <v>245</v>
      </c>
      <c r="E1702" s="187" t="s">
        <v>1</v>
      </c>
      <c r="F1702" s="188" t="s">
        <v>2106</v>
      </c>
      <c r="H1702" s="189">
        <v>20</v>
      </c>
      <c r="I1702" s="190"/>
      <c r="L1702" s="186"/>
      <c r="M1702" s="191"/>
      <c r="N1702" s="192"/>
      <c r="O1702" s="192"/>
      <c r="P1702" s="192"/>
      <c r="Q1702" s="192"/>
      <c r="R1702" s="192"/>
      <c r="S1702" s="192"/>
      <c r="T1702" s="193"/>
      <c r="AT1702" s="187" t="s">
        <v>245</v>
      </c>
      <c r="AU1702" s="187" t="s">
        <v>86</v>
      </c>
      <c r="AV1702" s="14" t="s">
        <v>86</v>
      </c>
      <c r="AW1702" s="14" t="s">
        <v>31</v>
      </c>
      <c r="AX1702" s="14" t="s">
        <v>33</v>
      </c>
      <c r="AY1702" s="187" t="s">
        <v>157</v>
      </c>
    </row>
    <row r="1703" spans="1:65" s="2" customFormat="1" ht="16.5" customHeight="1">
      <c r="A1703" s="33"/>
      <c r="B1703" s="149"/>
      <c r="C1703" s="150" t="s">
        <v>2117</v>
      </c>
      <c r="D1703" s="150" t="s">
        <v>160</v>
      </c>
      <c r="E1703" s="151" t="s">
        <v>2118</v>
      </c>
      <c r="F1703" s="152" t="s">
        <v>2119</v>
      </c>
      <c r="G1703" s="153" t="s">
        <v>284</v>
      </c>
      <c r="H1703" s="154">
        <v>20</v>
      </c>
      <c r="I1703" s="155"/>
      <c r="J1703" s="156">
        <f>ROUND(I1703*H1703,2)</f>
        <v>0</v>
      </c>
      <c r="K1703" s="152" t="s">
        <v>636</v>
      </c>
      <c r="L1703" s="34"/>
      <c r="M1703" s="157" t="s">
        <v>1</v>
      </c>
      <c r="N1703" s="158" t="s">
        <v>43</v>
      </c>
      <c r="O1703" s="59"/>
      <c r="P1703" s="159">
        <f>O1703*H1703</f>
        <v>0</v>
      </c>
      <c r="Q1703" s="159">
        <v>0.00014</v>
      </c>
      <c r="R1703" s="159">
        <f>Q1703*H1703</f>
        <v>0.0027999999999999995</v>
      </c>
      <c r="S1703" s="159">
        <v>0</v>
      </c>
      <c r="T1703" s="160">
        <f>S1703*H1703</f>
        <v>0</v>
      </c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33"/>
      <c r="AE1703" s="33"/>
      <c r="AR1703" s="161" t="s">
        <v>169</v>
      </c>
      <c r="AT1703" s="161" t="s">
        <v>160</v>
      </c>
      <c r="AU1703" s="161" t="s">
        <v>86</v>
      </c>
      <c r="AY1703" s="18" t="s">
        <v>157</v>
      </c>
      <c r="BE1703" s="162">
        <f>IF(N1703="základní",J1703,0)</f>
        <v>0</v>
      </c>
      <c r="BF1703" s="162">
        <f>IF(N1703="snížená",J1703,0)</f>
        <v>0</v>
      </c>
      <c r="BG1703" s="162">
        <f>IF(N1703="zákl. přenesená",J1703,0)</f>
        <v>0</v>
      </c>
      <c r="BH1703" s="162">
        <f>IF(N1703="sníž. přenesená",J1703,0)</f>
        <v>0</v>
      </c>
      <c r="BI1703" s="162">
        <f>IF(N1703="nulová",J1703,0)</f>
        <v>0</v>
      </c>
      <c r="BJ1703" s="18" t="s">
        <v>33</v>
      </c>
      <c r="BK1703" s="162">
        <f>ROUND(I1703*H1703,2)</f>
        <v>0</v>
      </c>
      <c r="BL1703" s="18" t="s">
        <v>169</v>
      </c>
      <c r="BM1703" s="161" t="s">
        <v>2120</v>
      </c>
    </row>
    <row r="1704" spans="1:47" s="2" customFormat="1" ht="12">
      <c r="A1704" s="33"/>
      <c r="B1704" s="34"/>
      <c r="C1704" s="33"/>
      <c r="D1704" s="199" t="s">
        <v>638</v>
      </c>
      <c r="E1704" s="33"/>
      <c r="F1704" s="200" t="s">
        <v>2121</v>
      </c>
      <c r="G1704" s="33"/>
      <c r="H1704" s="33"/>
      <c r="I1704" s="201"/>
      <c r="J1704" s="33"/>
      <c r="K1704" s="33"/>
      <c r="L1704" s="34"/>
      <c r="M1704" s="202"/>
      <c r="N1704" s="203"/>
      <c r="O1704" s="59"/>
      <c r="P1704" s="59"/>
      <c r="Q1704" s="59"/>
      <c r="R1704" s="59"/>
      <c r="S1704" s="59"/>
      <c r="T1704" s="60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3"/>
      <c r="AE1704" s="33"/>
      <c r="AT1704" s="18" t="s">
        <v>638</v>
      </c>
      <c r="AU1704" s="18" t="s">
        <v>86</v>
      </c>
    </row>
    <row r="1705" spans="2:51" s="14" customFormat="1" ht="12">
      <c r="B1705" s="186"/>
      <c r="D1705" s="179" t="s">
        <v>245</v>
      </c>
      <c r="E1705" s="187" t="s">
        <v>1</v>
      </c>
      <c r="F1705" s="188" t="s">
        <v>2106</v>
      </c>
      <c r="H1705" s="189">
        <v>20</v>
      </c>
      <c r="I1705" s="190"/>
      <c r="L1705" s="186"/>
      <c r="M1705" s="191"/>
      <c r="N1705" s="192"/>
      <c r="O1705" s="192"/>
      <c r="P1705" s="192"/>
      <c r="Q1705" s="192"/>
      <c r="R1705" s="192"/>
      <c r="S1705" s="192"/>
      <c r="T1705" s="193"/>
      <c r="AT1705" s="187" t="s">
        <v>245</v>
      </c>
      <c r="AU1705" s="187" t="s">
        <v>86</v>
      </c>
      <c r="AV1705" s="14" t="s">
        <v>86</v>
      </c>
      <c r="AW1705" s="14" t="s">
        <v>31</v>
      </c>
      <c r="AX1705" s="14" t="s">
        <v>33</v>
      </c>
      <c r="AY1705" s="187" t="s">
        <v>157</v>
      </c>
    </row>
    <row r="1706" spans="1:65" s="2" customFormat="1" ht="16.5" customHeight="1">
      <c r="A1706" s="33"/>
      <c r="B1706" s="149"/>
      <c r="C1706" s="150" t="s">
        <v>2122</v>
      </c>
      <c r="D1706" s="150" t="s">
        <v>160</v>
      </c>
      <c r="E1706" s="151" t="s">
        <v>2123</v>
      </c>
      <c r="F1706" s="152" t="s">
        <v>2124</v>
      </c>
      <c r="G1706" s="153" t="s">
        <v>284</v>
      </c>
      <c r="H1706" s="154">
        <v>40</v>
      </c>
      <c r="I1706" s="155"/>
      <c r="J1706" s="156">
        <f>ROUND(I1706*H1706,2)</f>
        <v>0</v>
      </c>
      <c r="K1706" s="152" t="s">
        <v>636</v>
      </c>
      <c r="L1706" s="34"/>
      <c r="M1706" s="157" t="s">
        <v>1</v>
      </c>
      <c r="N1706" s="158" t="s">
        <v>43</v>
      </c>
      <c r="O1706" s="59"/>
      <c r="P1706" s="159">
        <f>O1706*H1706</f>
        <v>0</v>
      </c>
      <c r="Q1706" s="159">
        <v>0.00023</v>
      </c>
      <c r="R1706" s="159">
        <f>Q1706*H1706</f>
        <v>0.0092</v>
      </c>
      <c r="S1706" s="159">
        <v>0</v>
      </c>
      <c r="T1706" s="160">
        <f>S1706*H1706</f>
        <v>0</v>
      </c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3"/>
      <c r="AE1706" s="33"/>
      <c r="AR1706" s="161" t="s">
        <v>169</v>
      </c>
      <c r="AT1706" s="161" t="s">
        <v>160</v>
      </c>
      <c r="AU1706" s="161" t="s">
        <v>86</v>
      </c>
      <c r="AY1706" s="18" t="s">
        <v>157</v>
      </c>
      <c r="BE1706" s="162">
        <f>IF(N1706="základní",J1706,0)</f>
        <v>0</v>
      </c>
      <c r="BF1706" s="162">
        <f>IF(N1706="snížená",J1706,0)</f>
        <v>0</v>
      </c>
      <c r="BG1706" s="162">
        <f>IF(N1706="zákl. přenesená",J1706,0)</f>
        <v>0</v>
      </c>
      <c r="BH1706" s="162">
        <f>IF(N1706="sníž. přenesená",J1706,0)</f>
        <v>0</v>
      </c>
      <c r="BI1706" s="162">
        <f>IF(N1706="nulová",J1706,0)</f>
        <v>0</v>
      </c>
      <c r="BJ1706" s="18" t="s">
        <v>33</v>
      </c>
      <c r="BK1706" s="162">
        <f>ROUND(I1706*H1706,2)</f>
        <v>0</v>
      </c>
      <c r="BL1706" s="18" t="s">
        <v>169</v>
      </c>
      <c r="BM1706" s="161" t="s">
        <v>2125</v>
      </c>
    </row>
    <row r="1707" spans="1:47" s="2" customFormat="1" ht="12">
      <c r="A1707" s="33"/>
      <c r="B1707" s="34"/>
      <c r="C1707" s="33"/>
      <c r="D1707" s="199" t="s">
        <v>638</v>
      </c>
      <c r="E1707" s="33"/>
      <c r="F1707" s="200" t="s">
        <v>2126</v>
      </c>
      <c r="G1707" s="33"/>
      <c r="H1707" s="33"/>
      <c r="I1707" s="201"/>
      <c r="J1707" s="33"/>
      <c r="K1707" s="33"/>
      <c r="L1707" s="34"/>
      <c r="M1707" s="202"/>
      <c r="N1707" s="203"/>
      <c r="O1707" s="59"/>
      <c r="P1707" s="59"/>
      <c r="Q1707" s="59"/>
      <c r="R1707" s="59"/>
      <c r="S1707" s="59"/>
      <c r="T1707" s="60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33"/>
      <c r="AE1707" s="33"/>
      <c r="AT1707" s="18" t="s">
        <v>638</v>
      </c>
      <c r="AU1707" s="18" t="s">
        <v>86</v>
      </c>
    </row>
    <row r="1708" spans="2:51" s="14" customFormat="1" ht="12">
      <c r="B1708" s="186"/>
      <c r="D1708" s="179" t="s">
        <v>245</v>
      </c>
      <c r="E1708" s="187" t="s">
        <v>1</v>
      </c>
      <c r="F1708" s="188" t="s">
        <v>2127</v>
      </c>
      <c r="H1708" s="189">
        <v>40</v>
      </c>
      <c r="I1708" s="190"/>
      <c r="L1708" s="186"/>
      <c r="M1708" s="191"/>
      <c r="N1708" s="192"/>
      <c r="O1708" s="192"/>
      <c r="P1708" s="192"/>
      <c r="Q1708" s="192"/>
      <c r="R1708" s="192"/>
      <c r="S1708" s="192"/>
      <c r="T1708" s="193"/>
      <c r="AT1708" s="187" t="s">
        <v>245</v>
      </c>
      <c r="AU1708" s="187" t="s">
        <v>86</v>
      </c>
      <c r="AV1708" s="14" t="s">
        <v>86</v>
      </c>
      <c r="AW1708" s="14" t="s">
        <v>31</v>
      </c>
      <c r="AX1708" s="14" t="s">
        <v>33</v>
      </c>
      <c r="AY1708" s="187" t="s">
        <v>157</v>
      </c>
    </row>
    <row r="1709" spans="1:65" s="2" customFormat="1" ht="16.5" customHeight="1">
      <c r="A1709" s="33"/>
      <c r="B1709" s="149"/>
      <c r="C1709" s="150" t="s">
        <v>2128</v>
      </c>
      <c r="D1709" s="150" t="s">
        <v>160</v>
      </c>
      <c r="E1709" s="151" t="s">
        <v>2129</v>
      </c>
      <c r="F1709" s="152" t="s">
        <v>2130</v>
      </c>
      <c r="G1709" s="153" t="s">
        <v>284</v>
      </c>
      <c r="H1709" s="154">
        <v>20</v>
      </c>
      <c r="I1709" s="155"/>
      <c r="J1709" s="156">
        <f>ROUND(I1709*H1709,2)</f>
        <v>0</v>
      </c>
      <c r="K1709" s="152" t="s">
        <v>636</v>
      </c>
      <c r="L1709" s="34"/>
      <c r="M1709" s="157" t="s">
        <v>1</v>
      </c>
      <c r="N1709" s="158" t="s">
        <v>43</v>
      </c>
      <c r="O1709" s="59"/>
      <c r="P1709" s="159">
        <f>O1709*H1709</f>
        <v>0</v>
      </c>
      <c r="Q1709" s="159">
        <v>9E-05</v>
      </c>
      <c r="R1709" s="159">
        <f>Q1709*H1709</f>
        <v>0.0018000000000000002</v>
      </c>
      <c r="S1709" s="159">
        <v>0</v>
      </c>
      <c r="T1709" s="160">
        <f>S1709*H1709</f>
        <v>0</v>
      </c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33"/>
      <c r="AE1709" s="33"/>
      <c r="AR1709" s="161" t="s">
        <v>169</v>
      </c>
      <c r="AT1709" s="161" t="s">
        <v>160</v>
      </c>
      <c r="AU1709" s="161" t="s">
        <v>86</v>
      </c>
      <c r="AY1709" s="18" t="s">
        <v>157</v>
      </c>
      <c r="BE1709" s="162">
        <f>IF(N1709="základní",J1709,0)</f>
        <v>0</v>
      </c>
      <c r="BF1709" s="162">
        <f>IF(N1709="snížená",J1709,0)</f>
        <v>0</v>
      </c>
      <c r="BG1709" s="162">
        <f>IF(N1709="zákl. přenesená",J1709,0)</f>
        <v>0</v>
      </c>
      <c r="BH1709" s="162">
        <f>IF(N1709="sníž. přenesená",J1709,0)</f>
        <v>0</v>
      </c>
      <c r="BI1709" s="162">
        <f>IF(N1709="nulová",J1709,0)</f>
        <v>0</v>
      </c>
      <c r="BJ1709" s="18" t="s">
        <v>33</v>
      </c>
      <c r="BK1709" s="162">
        <f>ROUND(I1709*H1709,2)</f>
        <v>0</v>
      </c>
      <c r="BL1709" s="18" t="s">
        <v>169</v>
      </c>
      <c r="BM1709" s="161" t="s">
        <v>2131</v>
      </c>
    </row>
    <row r="1710" spans="1:47" s="2" customFormat="1" ht="12">
      <c r="A1710" s="33"/>
      <c r="B1710" s="34"/>
      <c r="C1710" s="33"/>
      <c r="D1710" s="199" t="s">
        <v>638</v>
      </c>
      <c r="E1710" s="33"/>
      <c r="F1710" s="200" t="s">
        <v>2132</v>
      </c>
      <c r="G1710" s="33"/>
      <c r="H1710" s="33"/>
      <c r="I1710" s="201"/>
      <c r="J1710" s="33"/>
      <c r="K1710" s="33"/>
      <c r="L1710" s="34"/>
      <c r="M1710" s="202"/>
      <c r="N1710" s="203"/>
      <c r="O1710" s="59"/>
      <c r="P1710" s="59"/>
      <c r="Q1710" s="59"/>
      <c r="R1710" s="59"/>
      <c r="S1710" s="59"/>
      <c r="T1710" s="60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3"/>
      <c r="AE1710" s="33"/>
      <c r="AT1710" s="18" t="s">
        <v>638</v>
      </c>
      <c r="AU1710" s="18" t="s">
        <v>86</v>
      </c>
    </row>
    <row r="1711" spans="2:51" s="14" customFormat="1" ht="12">
      <c r="B1711" s="186"/>
      <c r="D1711" s="179" t="s">
        <v>245</v>
      </c>
      <c r="E1711" s="187" t="s">
        <v>1</v>
      </c>
      <c r="F1711" s="188" t="s">
        <v>2106</v>
      </c>
      <c r="H1711" s="189">
        <v>20</v>
      </c>
      <c r="I1711" s="190"/>
      <c r="L1711" s="186"/>
      <c r="M1711" s="191"/>
      <c r="N1711" s="192"/>
      <c r="O1711" s="192"/>
      <c r="P1711" s="192"/>
      <c r="Q1711" s="192"/>
      <c r="R1711" s="192"/>
      <c r="S1711" s="192"/>
      <c r="T1711" s="193"/>
      <c r="AT1711" s="187" t="s">
        <v>245</v>
      </c>
      <c r="AU1711" s="187" t="s">
        <v>86</v>
      </c>
      <c r="AV1711" s="14" t="s">
        <v>86</v>
      </c>
      <c r="AW1711" s="14" t="s">
        <v>31</v>
      </c>
      <c r="AX1711" s="14" t="s">
        <v>33</v>
      </c>
      <c r="AY1711" s="187" t="s">
        <v>157</v>
      </c>
    </row>
    <row r="1712" spans="1:65" s="2" customFormat="1" ht="16.5" customHeight="1">
      <c r="A1712" s="33"/>
      <c r="B1712" s="149"/>
      <c r="C1712" s="150" t="s">
        <v>2133</v>
      </c>
      <c r="D1712" s="150" t="s">
        <v>160</v>
      </c>
      <c r="E1712" s="151" t="s">
        <v>2108</v>
      </c>
      <c r="F1712" s="152" t="s">
        <v>2109</v>
      </c>
      <c r="G1712" s="153" t="s">
        <v>284</v>
      </c>
      <c r="H1712" s="154">
        <v>6.697</v>
      </c>
      <c r="I1712" s="155"/>
      <c r="J1712" s="156">
        <f>ROUND(I1712*H1712,2)</f>
        <v>0</v>
      </c>
      <c r="K1712" s="152" t="s">
        <v>636</v>
      </c>
      <c r="L1712" s="34"/>
      <c r="M1712" s="157" t="s">
        <v>1</v>
      </c>
      <c r="N1712" s="158" t="s">
        <v>43</v>
      </c>
      <c r="O1712" s="59"/>
      <c r="P1712" s="159">
        <f>O1712*H1712</f>
        <v>0</v>
      </c>
      <c r="Q1712" s="159">
        <v>0</v>
      </c>
      <c r="R1712" s="159">
        <f>Q1712*H1712</f>
        <v>0</v>
      </c>
      <c r="S1712" s="159">
        <v>0</v>
      </c>
      <c r="T1712" s="160">
        <f>S1712*H1712</f>
        <v>0</v>
      </c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  <c r="AE1712" s="33"/>
      <c r="AR1712" s="161" t="s">
        <v>169</v>
      </c>
      <c r="AT1712" s="161" t="s">
        <v>160</v>
      </c>
      <c r="AU1712" s="161" t="s">
        <v>86</v>
      </c>
      <c r="AY1712" s="18" t="s">
        <v>157</v>
      </c>
      <c r="BE1712" s="162">
        <f>IF(N1712="základní",J1712,0)</f>
        <v>0</v>
      </c>
      <c r="BF1712" s="162">
        <f>IF(N1712="snížená",J1712,0)</f>
        <v>0</v>
      </c>
      <c r="BG1712" s="162">
        <f>IF(N1712="zákl. přenesená",J1712,0)</f>
        <v>0</v>
      </c>
      <c r="BH1712" s="162">
        <f>IF(N1712="sníž. přenesená",J1712,0)</f>
        <v>0</v>
      </c>
      <c r="BI1712" s="162">
        <f>IF(N1712="nulová",J1712,0)</f>
        <v>0</v>
      </c>
      <c r="BJ1712" s="18" t="s">
        <v>33</v>
      </c>
      <c r="BK1712" s="162">
        <f>ROUND(I1712*H1712,2)</f>
        <v>0</v>
      </c>
      <c r="BL1712" s="18" t="s">
        <v>169</v>
      </c>
      <c r="BM1712" s="161" t="s">
        <v>2134</v>
      </c>
    </row>
    <row r="1713" spans="1:47" s="2" customFormat="1" ht="12">
      <c r="A1713" s="33"/>
      <c r="B1713" s="34"/>
      <c r="C1713" s="33"/>
      <c r="D1713" s="199" t="s">
        <v>638</v>
      </c>
      <c r="E1713" s="33"/>
      <c r="F1713" s="200" t="s">
        <v>2111</v>
      </c>
      <c r="G1713" s="33"/>
      <c r="H1713" s="33"/>
      <c r="I1713" s="201"/>
      <c r="J1713" s="33"/>
      <c r="K1713" s="33"/>
      <c r="L1713" s="34"/>
      <c r="M1713" s="202"/>
      <c r="N1713" s="203"/>
      <c r="O1713" s="59"/>
      <c r="P1713" s="59"/>
      <c r="Q1713" s="59"/>
      <c r="R1713" s="59"/>
      <c r="S1713" s="59"/>
      <c r="T1713" s="60"/>
      <c r="U1713" s="33"/>
      <c r="V1713" s="33"/>
      <c r="W1713" s="33"/>
      <c r="X1713" s="33"/>
      <c r="Y1713" s="33"/>
      <c r="Z1713" s="33"/>
      <c r="AA1713" s="33"/>
      <c r="AB1713" s="33"/>
      <c r="AC1713" s="33"/>
      <c r="AD1713" s="33"/>
      <c r="AE1713" s="33"/>
      <c r="AT1713" s="18" t="s">
        <v>638</v>
      </c>
      <c r="AU1713" s="18" t="s">
        <v>86</v>
      </c>
    </row>
    <row r="1714" spans="2:51" s="13" customFormat="1" ht="12">
      <c r="B1714" s="178"/>
      <c r="D1714" s="179" t="s">
        <v>245</v>
      </c>
      <c r="E1714" s="180" t="s">
        <v>1</v>
      </c>
      <c r="F1714" s="181" t="s">
        <v>1378</v>
      </c>
      <c r="H1714" s="180" t="s">
        <v>1</v>
      </c>
      <c r="I1714" s="182"/>
      <c r="L1714" s="178"/>
      <c r="M1714" s="183"/>
      <c r="N1714" s="184"/>
      <c r="O1714" s="184"/>
      <c r="P1714" s="184"/>
      <c r="Q1714" s="184"/>
      <c r="R1714" s="184"/>
      <c r="S1714" s="184"/>
      <c r="T1714" s="185"/>
      <c r="AT1714" s="180" t="s">
        <v>245</v>
      </c>
      <c r="AU1714" s="180" t="s">
        <v>86</v>
      </c>
      <c r="AV1714" s="13" t="s">
        <v>33</v>
      </c>
      <c r="AW1714" s="13" t="s">
        <v>31</v>
      </c>
      <c r="AX1714" s="13" t="s">
        <v>78</v>
      </c>
      <c r="AY1714" s="180" t="s">
        <v>157</v>
      </c>
    </row>
    <row r="1715" spans="2:51" s="14" customFormat="1" ht="12">
      <c r="B1715" s="186"/>
      <c r="D1715" s="179" t="s">
        <v>245</v>
      </c>
      <c r="E1715" s="187" t="s">
        <v>1</v>
      </c>
      <c r="F1715" s="188" t="s">
        <v>2135</v>
      </c>
      <c r="H1715" s="189">
        <v>4.442</v>
      </c>
      <c r="I1715" s="190"/>
      <c r="L1715" s="186"/>
      <c r="M1715" s="191"/>
      <c r="N1715" s="192"/>
      <c r="O1715" s="192"/>
      <c r="P1715" s="192"/>
      <c r="Q1715" s="192"/>
      <c r="R1715" s="192"/>
      <c r="S1715" s="192"/>
      <c r="T1715" s="193"/>
      <c r="AT1715" s="187" t="s">
        <v>245</v>
      </c>
      <c r="AU1715" s="187" t="s">
        <v>86</v>
      </c>
      <c r="AV1715" s="14" t="s">
        <v>86</v>
      </c>
      <c r="AW1715" s="14" t="s">
        <v>31</v>
      </c>
      <c r="AX1715" s="14" t="s">
        <v>78</v>
      </c>
      <c r="AY1715" s="187" t="s">
        <v>157</v>
      </c>
    </row>
    <row r="1716" spans="2:51" s="14" customFormat="1" ht="12">
      <c r="B1716" s="186"/>
      <c r="D1716" s="179" t="s">
        <v>245</v>
      </c>
      <c r="E1716" s="187" t="s">
        <v>1</v>
      </c>
      <c r="F1716" s="188" t="s">
        <v>2136</v>
      </c>
      <c r="H1716" s="189">
        <v>2.255</v>
      </c>
      <c r="I1716" s="190"/>
      <c r="L1716" s="186"/>
      <c r="M1716" s="191"/>
      <c r="N1716" s="192"/>
      <c r="O1716" s="192"/>
      <c r="P1716" s="192"/>
      <c r="Q1716" s="192"/>
      <c r="R1716" s="192"/>
      <c r="S1716" s="192"/>
      <c r="T1716" s="193"/>
      <c r="AT1716" s="187" t="s">
        <v>245</v>
      </c>
      <c r="AU1716" s="187" t="s">
        <v>86</v>
      </c>
      <c r="AV1716" s="14" t="s">
        <v>86</v>
      </c>
      <c r="AW1716" s="14" t="s">
        <v>31</v>
      </c>
      <c r="AX1716" s="14" t="s">
        <v>78</v>
      </c>
      <c r="AY1716" s="187" t="s">
        <v>157</v>
      </c>
    </row>
    <row r="1717" spans="2:51" s="15" customFormat="1" ht="12">
      <c r="B1717" s="204"/>
      <c r="D1717" s="179" t="s">
        <v>245</v>
      </c>
      <c r="E1717" s="205" t="s">
        <v>571</v>
      </c>
      <c r="F1717" s="206" t="s">
        <v>645</v>
      </c>
      <c r="H1717" s="207">
        <v>6.697</v>
      </c>
      <c r="I1717" s="208"/>
      <c r="L1717" s="204"/>
      <c r="M1717" s="209"/>
      <c r="N1717" s="210"/>
      <c r="O1717" s="210"/>
      <c r="P1717" s="210"/>
      <c r="Q1717" s="210"/>
      <c r="R1717" s="210"/>
      <c r="S1717" s="210"/>
      <c r="T1717" s="211"/>
      <c r="AT1717" s="205" t="s">
        <v>245</v>
      </c>
      <c r="AU1717" s="205" t="s">
        <v>86</v>
      </c>
      <c r="AV1717" s="15" t="s">
        <v>164</v>
      </c>
      <c r="AW1717" s="15" t="s">
        <v>31</v>
      </c>
      <c r="AX1717" s="15" t="s">
        <v>33</v>
      </c>
      <c r="AY1717" s="205" t="s">
        <v>157</v>
      </c>
    </row>
    <row r="1718" spans="1:65" s="2" customFormat="1" ht="16.5" customHeight="1">
      <c r="A1718" s="33"/>
      <c r="B1718" s="149"/>
      <c r="C1718" s="150" t="s">
        <v>2137</v>
      </c>
      <c r="D1718" s="150" t="s">
        <v>160</v>
      </c>
      <c r="E1718" s="151" t="s">
        <v>2138</v>
      </c>
      <c r="F1718" s="152" t="s">
        <v>2139</v>
      </c>
      <c r="G1718" s="153" t="s">
        <v>284</v>
      </c>
      <c r="H1718" s="154">
        <v>3.349</v>
      </c>
      <c r="I1718" s="155"/>
      <c r="J1718" s="156">
        <f>ROUND(I1718*H1718,2)</f>
        <v>0</v>
      </c>
      <c r="K1718" s="152" t="s">
        <v>636</v>
      </c>
      <c r="L1718" s="34"/>
      <c r="M1718" s="157" t="s">
        <v>1</v>
      </c>
      <c r="N1718" s="158" t="s">
        <v>43</v>
      </c>
      <c r="O1718" s="59"/>
      <c r="P1718" s="159">
        <f>O1718*H1718</f>
        <v>0</v>
      </c>
      <c r="Q1718" s="159">
        <v>7E-05</v>
      </c>
      <c r="R1718" s="159">
        <f>Q1718*H1718</f>
        <v>0.00023443</v>
      </c>
      <c r="S1718" s="159">
        <v>0</v>
      </c>
      <c r="T1718" s="160">
        <f>S1718*H1718</f>
        <v>0</v>
      </c>
      <c r="U1718" s="33"/>
      <c r="V1718" s="33"/>
      <c r="W1718" s="33"/>
      <c r="X1718" s="33"/>
      <c r="Y1718" s="33"/>
      <c r="Z1718" s="33"/>
      <c r="AA1718" s="33"/>
      <c r="AB1718" s="33"/>
      <c r="AC1718" s="33"/>
      <c r="AD1718" s="33"/>
      <c r="AE1718" s="33"/>
      <c r="AR1718" s="161" t="s">
        <v>169</v>
      </c>
      <c r="AT1718" s="161" t="s">
        <v>160</v>
      </c>
      <c r="AU1718" s="161" t="s">
        <v>86</v>
      </c>
      <c r="AY1718" s="18" t="s">
        <v>157</v>
      </c>
      <c r="BE1718" s="162">
        <f>IF(N1718="základní",J1718,0)</f>
        <v>0</v>
      </c>
      <c r="BF1718" s="162">
        <f>IF(N1718="snížená",J1718,0)</f>
        <v>0</v>
      </c>
      <c r="BG1718" s="162">
        <f>IF(N1718="zákl. přenesená",J1718,0)</f>
        <v>0</v>
      </c>
      <c r="BH1718" s="162">
        <f>IF(N1718="sníž. přenesená",J1718,0)</f>
        <v>0</v>
      </c>
      <c r="BI1718" s="162">
        <f>IF(N1718="nulová",J1718,0)</f>
        <v>0</v>
      </c>
      <c r="BJ1718" s="18" t="s">
        <v>33</v>
      </c>
      <c r="BK1718" s="162">
        <f>ROUND(I1718*H1718,2)</f>
        <v>0</v>
      </c>
      <c r="BL1718" s="18" t="s">
        <v>169</v>
      </c>
      <c r="BM1718" s="161" t="s">
        <v>2140</v>
      </c>
    </row>
    <row r="1719" spans="1:47" s="2" customFormat="1" ht="12">
      <c r="A1719" s="33"/>
      <c r="B1719" s="34"/>
      <c r="C1719" s="33"/>
      <c r="D1719" s="199" t="s">
        <v>638</v>
      </c>
      <c r="E1719" s="33"/>
      <c r="F1719" s="200" t="s">
        <v>2141</v>
      </c>
      <c r="G1719" s="33"/>
      <c r="H1719" s="33"/>
      <c r="I1719" s="201"/>
      <c r="J1719" s="33"/>
      <c r="K1719" s="33"/>
      <c r="L1719" s="34"/>
      <c r="M1719" s="202"/>
      <c r="N1719" s="203"/>
      <c r="O1719" s="59"/>
      <c r="P1719" s="59"/>
      <c r="Q1719" s="59"/>
      <c r="R1719" s="59"/>
      <c r="S1719" s="59"/>
      <c r="T1719" s="60"/>
      <c r="U1719" s="33"/>
      <c r="V1719" s="33"/>
      <c r="W1719" s="33"/>
      <c r="X1719" s="33"/>
      <c r="Y1719" s="33"/>
      <c r="Z1719" s="33"/>
      <c r="AA1719" s="33"/>
      <c r="AB1719" s="33"/>
      <c r="AC1719" s="33"/>
      <c r="AD1719" s="33"/>
      <c r="AE1719" s="33"/>
      <c r="AT1719" s="18" t="s">
        <v>638</v>
      </c>
      <c r="AU1719" s="18" t="s">
        <v>86</v>
      </c>
    </row>
    <row r="1720" spans="2:51" s="14" customFormat="1" ht="12">
      <c r="B1720" s="186"/>
      <c r="D1720" s="179" t="s">
        <v>245</v>
      </c>
      <c r="E1720" s="187" t="s">
        <v>1</v>
      </c>
      <c r="F1720" s="188" t="s">
        <v>2142</v>
      </c>
      <c r="H1720" s="189">
        <v>3.349</v>
      </c>
      <c r="I1720" s="190"/>
      <c r="L1720" s="186"/>
      <c r="M1720" s="191"/>
      <c r="N1720" s="192"/>
      <c r="O1720" s="192"/>
      <c r="P1720" s="192"/>
      <c r="Q1720" s="192"/>
      <c r="R1720" s="192"/>
      <c r="S1720" s="192"/>
      <c r="T1720" s="193"/>
      <c r="AT1720" s="187" t="s">
        <v>245</v>
      </c>
      <c r="AU1720" s="187" t="s">
        <v>86</v>
      </c>
      <c r="AV1720" s="14" t="s">
        <v>86</v>
      </c>
      <c r="AW1720" s="14" t="s">
        <v>31</v>
      </c>
      <c r="AX1720" s="14" t="s">
        <v>33</v>
      </c>
      <c r="AY1720" s="187" t="s">
        <v>157</v>
      </c>
    </row>
    <row r="1721" spans="1:47" s="2" customFormat="1" ht="12">
      <c r="A1721" s="33"/>
      <c r="B1721" s="34"/>
      <c r="C1721" s="33"/>
      <c r="D1721" s="179" t="s">
        <v>782</v>
      </c>
      <c r="E1721" s="33"/>
      <c r="F1721" s="220" t="s">
        <v>2143</v>
      </c>
      <c r="G1721" s="33"/>
      <c r="H1721" s="33"/>
      <c r="I1721" s="33"/>
      <c r="J1721" s="33"/>
      <c r="K1721" s="33"/>
      <c r="L1721" s="34"/>
      <c r="M1721" s="202"/>
      <c r="N1721" s="203"/>
      <c r="O1721" s="59"/>
      <c r="P1721" s="59"/>
      <c r="Q1721" s="59"/>
      <c r="R1721" s="59"/>
      <c r="S1721" s="59"/>
      <c r="T1721" s="60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3"/>
      <c r="AE1721" s="33"/>
      <c r="AU1721" s="18" t="s">
        <v>86</v>
      </c>
    </row>
    <row r="1722" spans="1:47" s="2" customFormat="1" ht="12">
      <c r="A1722" s="33"/>
      <c r="B1722" s="34"/>
      <c r="C1722" s="33"/>
      <c r="D1722" s="179" t="s">
        <v>782</v>
      </c>
      <c r="E1722" s="33"/>
      <c r="F1722" s="221" t="s">
        <v>1378</v>
      </c>
      <c r="G1722" s="33"/>
      <c r="H1722" s="222">
        <v>0</v>
      </c>
      <c r="I1722" s="33"/>
      <c r="J1722" s="33"/>
      <c r="K1722" s="33"/>
      <c r="L1722" s="34"/>
      <c r="M1722" s="202"/>
      <c r="N1722" s="203"/>
      <c r="O1722" s="59"/>
      <c r="P1722" s="59"/>
      <c r="Q1722" s="59"/>
      <c r="R1722" s="59"/>
      <c r="S1722" s="59"/>
      <c r="T1722" s="60"/>
      <c r="U1722" s="33"/>
      <c r="V1722" s="33"/>
      <c r="W1722" s="33"/>
      <c r="X1722" s="33"/>
      <c r="Y1722" s="33"/>
      <c r="Z1722" s="33"/>
      <c r="AA1722" s="33"/>
      <c r="AB1722" s="33"/>
      <c r="AC1722" s="33"/>
      <c r="AD1722" s="33"/>
      <c r="AE1722" s="33"/>
      <c r="AU1722" s="18" t="s">
        <v>86</v>
      </c>
    </row>
    <row r="1723" spans="1:47" s="2" customFormat="1" ht="12">
      <c r="A1723" s="33"/>
      <c r="B1723" s="34"/>
      <c r="C1723" s="33"/>
      <c r="D1723" s="179" t="s">
        <v>782</v>
      </c>
      <c r="E1723" s="33"/>
      <c r="F1723" s="221" t="s">
        <v>2135</v>
      </c>
      <c r="G1723" s="33"/>
      <c r="H1723" s="222">
        <v>4.442</v>
      </c>
      <c r="I1723" s="33"/>
      <c r="J1723" s="33"/>
      <c r="K1723" s="33"/>
      <c r="L1723" s="34"/>
      <c r="M1723" s="202"/>
      <c r="N1723" s="203"/>
      <c r="O1723" s="59"/>
      <c r="P1723" s="59"/>
      <c r="Q1723" s="59"/>
      <c r="R1723" s="59"/>
      <c r="S1723" s="59"/>
      <c r="T1723" s="60"/>
      <c r="U1723" s="33"/>
      <c r="V1723" s="33"/>
      <c r="W1723" s="33"/>
      <c r="X1723" s="33"/>
      <c r="Y1723" s="33"/>
      <c r="Z1723" s="33"/>
      <c r="AA1723" s="33"/>
      <c r="AB1723" s="33"/>
      <c r="AC1723" s="33"/>
      <c r="AD1723" s="33"/>
      <c r="AE1723" s="33"/>
      <c r="AU1723" s="18" t="s">
        <v>86</v>
      </c>
    </row>
    <row r="1724" spans="1:47" s="2" customFormat="1" ht="12">
      <c r="A1724" s="33"/>
      <c r="B1724" s="34"/>
      <c r="C1724" s="33"/>
      <c r="D1724" s="179" t="s">
        <v>782</v>
      </c>
      <c r="E1724" s="33"/>
      <c r="F1724" s="221" t="s">
        <v>2136</v>
      </c>
      <c r="G1724" s="33"/>
      <c r="H1724" s="222">
        <v>2.255</v>
      </c>
      <c r="I1724" s="33"/>
      <c r="J1724" s="33"/>
      <c r="K1724" s="33"/>
      <c r="L1724" s="34"/>
      <c r="M1724" s="202"/>
      <c r="N1724" s="203"/>
      <c r="O1724" s="59"/>
      <c r="P1724" s="59"/>
      <c r="Q1724" s="59"/>
      <c r="R1724" s="59"/>
      <c r="S1724" s="59"/>
      <c r="T1724" s="60"/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3"/>
      <c r="AE1724" s="33"/>
      <c r="AU1724" s="18" t="s">
        <v>86</v>
      </c>
    </row>
    <row r="1725" spans="1:47" s="2" customFormat="1" ht="12">
      <c r="A1725" s="33"/>
      <c r="B1725" s="34"/>
      <c r="C1725" s="33"/>
      <c r="D1725" s="179" t="s">
        <v>782</v>
      </c>
      <c r="E1725" s="33"/>
      <c r="F1725" s="221" t="s">
        <v>645</v>
      </c>
      <c r="G1725" s="33"/>
      <c r="H1725" s="222">
        <v>6.697</v>
      </c>
      <c r="I1725" s="33"/>
      <c r="J1725" s="33"/>
      <c r="K1725" s="33"/>
      <c r="L1725" s="34"/>
      <c r="M1725" s="202"/>
      <c r="N1725" s="203"/>
      <c r="O1725" s="59"/>
      <c r="P1725" s="59"/>
      <c r="Q1725" s="59"/>
      <c r="R1725" s="59"/>
      <c r="S1725" s="59"/>
      <c r="T1725" s="60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  <c r="AE1725" s="33"/>
      <c r="AU1725" s="18" t="s">
        <v>86</v>
      </c>
    </row>
    <row r="1726" spans="1:65" s="2" customFormat="1" ht="16.5" customHeight="1">
      <c r="A1726" s="33"/>
      <c r="B1726" s="149"/>
      <c r="C1726" s="150" t="s">
        <v>2144</v>
      </c>
      <c r="D1726" s="150" t="s">
        <v>160</v>
      </c>
      <c r="E1726" s="151" t="s">
        <v>2145</v>
      </c>
      <c r="F1726" s="152" t="s">
        <v>2146</v>
      </c>
      <c r="G1726" s="153" t="s">
        <v>284</v>
      </c>
      <c r="H1726" s="154">
        <v>3.349</v>
      </c>
      <c r="I1726" s="155"/>
      <c r="J1726" s="156">
        <f>ROUND(I1726*H1726,2)</f>
        <v>0</v>
      </c>
      <c r="K1726" s="152" t="s">
        <v>636</v>
      </c>
      <c r="L1726" s="34"/>
      <c r="M1726" s="157" t="s">
        <v>1</v>
      </c>
      <c r="N1726" s="158" t="s">
        <v>43</v>
      </c>
      <c r="O1726" s="59"/>
      <c r="P1726" s="159">
        <f>O1726*H1726</f>
        <v>0</v>
      </c>
      <c r="Q1726" s="159">
        <v>7E-05</v>
      </c>
      <c r="R1726" s="159">
        <f>Q1726*H1726</f>
        <v>0.00023443</v>
      </c>
      <c r="S1726" s="159">
        <v>0</v>
      </c>
      <c r="T1726" s="160">
        <f>S1726*H1726</f>
        <v>0</v>
      </c>
      <c r="U1726" s="33"/>
      <c r="V1726" s="33"/>
      <c r="W1726" s="33"/>
      <c r="X1726" s="33"/>
      <c r="Y1726" s="33"/>
      <c r="Z1726" s="33"/>
      <c r="AA1726" s="33"/>
      <c r="AB1726" s="33"/>
      <c r="AC1726" s="33"/>
      <c r="AD1726" s="33"/>
      <c r="AE1726" s="33"/>
      <c r="AR1726" s="161" t="s">
        <v>169</v>
      </c>
      <c r="AT1726" s="161" t="s">
        <v>160</v>
      </c>
      <c r="AU1726" s="161" t="s">
        <v>86</v>
      </c>
      <c r="AY1726" s="18" t="s">
        <v>157</v>
      </c>
      <c r="BE1726" s="162">
        <f>IF(N1726="základní",J1726,0)</f>
        <v>0</v>
      </c>
      <c r="BF1726" s="162">
        <f>IF(N1726="snížená",J1726,0)</f>
        <v>0</v>
      </c>
      <c r="BG1726" s="162">
        <f>IF(N1726="zákl. přenesená",J1726,0)</f>
        <v>0</v>
      </c>
      <c r="BH1726" s="162">
        <f>IF(N1726="sníž. přenesená",J1726,0)</f>
        <v>0</v>
      </c>
      <c r="BI1726" s="162">
        <f>IF(N1726="nulová",J1726,0)</f>
        <v>0</v>
      </c>
      <c r="BJ1726" s="18" t="s">
        <v>33</v>
      </c>
      <c r="BK1726" s="162">
        <f>ROUND(I1726*H1726,2)</f>
        <v>0</v>
      </c>
      <c r="BL1726" s="18" t="s">
        <v>169</v>
      </c>
      <c r="BM1726" s="161" t="s">
        <v>2147</v>
      </c>
    </row>
    <row r="1727" spans="1:47" s="2" customFormat="1" ht="12">
      <c r="A1727" s="33"/>
      <c r="B1727" s="34"/>
      <c r="C1727" s="33"/>
      <c r="D1727" s="199" t="s">
        <v>638</v>
      </c>
      <c r="E1727" s="33"/>
      <c r="F1727" s="200" t="s">
        <v>2148</v>
      </c>
      <c r="G1727" s="33"/>
      <c r="H1727" s="33"/>
      <c r="I1727" s="201"/>
      <c r="J1727" s="33"/>
      <c r="K1727" s="33"/>
      <c r="L1727" s="34"/>
      <c r="M1727" s="202"/>
      <c r="N1727" s="203"/>
      <c r="O1727" s="59"/>
      <c r="P1727" s="59"/>
      <c r="Q1727" s="59"/>
      <c r="R1727" s="59"/>
      <c r="S1727" s="59"/>
      <c r="T1727" s="60"/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3"/>
      <c r="AE1727" s="33"/>
      <c r="AT1727" s="18" t="s">
        <v>638</v>
      </c>
      <c r="AU1727" s="18" t="s">
        <v>86</v>
      </c>
    </row>
    <row r="1728" spans="2:51" s="14" customFormat="1" ht="12">
      <c r="B1728" s="186"/>
      <c r="D1728" s="179" t="s">
        <v>245</v>
      </c>
      <c r="E1728" s="187" t="s">
        <v>1</v>
      </c>
      <c r="F1728" s="188" t="s">
        <v>2142</v>
      </c>
      <c r="H1728" s="189">
        <v>3.349</v>
      </c>
      <c r="I1728" s="190"/>
      <c r="L1728" s="186"/>
      <c r="M1728" s="191"/>
      <c r="N1728" s="192"/>
      <c r="O1728" s="192"/>
      <c r="P1728" s="192"/>
      <c r="Q1728" s="192"/>
      <c r="R1728" s="192"/>
      <c r="S1728" s="192"/>
      <c r="T1728" s="193"/>
      <c r="AT1728" s="187" t="s">
        <v>245</v>
      </c>
      <c r="AU1728" s="187" t="s">
        <v>86</v>
      </c>
      <c r="AV1728" s="14" t="s">
        <v>86</v>
      </c>
      <c r="AW1728" s="14" t="s">
        <v>31</v>
      </c>
      <c r="AX1728" s="14" t="s">
        <v>33</v>
      </c>
      <c r="AY1728" s="187" t="s">
        <v>157</v>
      </c>
    </row>
    <row r="1729" spans="1:47" s="2" customFormat="1" ht="12">
      <c r="A1729" s="33"/>
      <c r="B1729" s="34"/>
      <c r="C1729" s="33"/>
      <c r="D1729" s="179" t="s">
        <v>782</v>
      </c>
      <c r="E1729" s="33"/>
      <c r="F1729" s="220" t="s">
        <v>2143</v>
      </c>
      <c r="G1729" s="33"/>
      <c r="H1729" s="33"/>
      <c r="I1729" s="33"/>
      <c r="J1729" s="33"/>
      <c r="K1729" s="33"/>
      <c r="L1729" s="34"/>
      <c r="M1729" s="202"/>
      <c r="N1729" s="203"/>
      <c r="O1729" s="59"/>
      <c r="P1729" s="59"/>
      <c r="Q1729" s="59"/>
      <c r="R1729" s="59"/>
      <c r="S1729" s="59"/>
      <c r="T1729" s="60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3"/>
      <c r="AE1729" s="33"/>
      <c r="AU1729" s="18" t="s">
        <v>86</v>
      </c>
    </row>
    <row r="1730" spans="1:47" s="2" customFormat="1" ht="12">
      <c r="A1730" s="33"/>
      <c r="B1730" s="34"/>
      <c r="C1730" s="33"/>
      <c r="D1730" s="179" t="s">
        <v>782</v>
      </c>
      <c r="E1730" s="33"/>
      <c r="F1730" s="221" t="s">
        <v>1378</v>
      </c>
      <c r="G1730" s="33"/>
      <c r="H1730" s="222">
        <v>0</v>
      </c>
      <c r="I1730" s="33"/>
      <c r="J1730" s="33"/>
      <c r="K1730" s="33"/>
      <c r="L1730" s="34"/>
      <c r="M1730" s="202"/>
      <c r="N1730" s="203"/>
      <c r="O1730" s="59"/>
      <c r="P1730" s="59"/>
      <c r="Q1730" s="59"/>
      <c r="R1730" s="59"/>
      <c r="S1730" s="59"/>
      <c r="T1730" s="60"/>
      <c r="U1730" s="33"/>
      <c r="V1730" s="33"/>
      <c r="W1730" s="33"/>
      <c r="X1730" s="33"/>
      <c r="Y1730" s="33"/>
      <c r="Z1730" s="33"/>
      <c r="AA1730" s="33"/>
      <c r="AB1730" s="33"/>
      <c r="AC1730" s="33"/>
      <c r="AD1730" s="33"/>
      <c r="AE1730" s="33"/>
      <c r="AU1730" s="18" t="s">
        <v>86</v>
      </c>
    </row>
    <row r="1731" spans="1:47" s="2" customFormat="1" ht="12">
      <c r="A1731" s="33"/>
      <c r="B1731" s="34"/>
      <c r="C1731" s="33"/>
      <c r="D1731" s="179" t="s">
        <v>782</v>
      </c>
      <c r="E1731" s="33"/>
      <c r="F1731" s="221" t="s">
        <v>2135</v>
      </c>
      <c r="G1731" s="33"/>
      <c r="H1731" s="222">
        <v>4.442</v>
      </c>
      <c r="I1731" s="33"/>
      <c r="J1731" s="33"/>
      <c r="K1731" s="33"/>
      <c r="L1731" s="34"/>
      <c r="M1731" s="202"/>
      <c r="N1731" s="203"/>
      <c r="O1731" s="59"/>
      <c r="P1731" s="59"/>
      <c r="Q1731" s="59"/>
      <c r="R1731" s="59"/>
      <c r="S1731" s="59"/>
      <c r="T1731" s="60"/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U1731" s="18" t="s">
        <v>86</v>
      </c>
    </row>
    <row r="1732" spans="1:47" s="2" customFormat="1" ht="12">
      <c r="A1732" s="33"/>
      <c r="B1732" s="34"/>
      <c r="C1732" s="33"/>
      <c r="D1732" s="179" t="s">
        <v>782</v>
      </c>
      <c r="E1732" s="33"/>
      <c r="F1732" s="221" t="s">
        <v>2136</v>
      </c>
      <c r="G1732" s="33"/>
      <c r="H1732" s="222">
        <v>2.255</v>
      </c>
      <c r="I1732" s="33"/>
      <c r="J1732" s="33"/>
      <c r="K1732" s="33"/>
      <c r="L1732" s="34"/>
      <c r="M1732" s="202"/>
      <c r="N1732" s="203"/>
      <c r="O1732" s="59"/>
      <c r="P1732" s="59"/>
      <c r="Q1732" s="59"/>
      <c r="R1732" s="59"/>
      <c r="S1732" s="59"/>
      <c r="T1732" s="60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  <c r="AE1732" s="33"/>
      <c r="AU1732" s="18" t="s">
        <v>86</v>
      </c>
    </row>
    <row r="1733" spans="1:47" s="2" customFormat="1" ht="12">
      <c r="A1733" s="33"/>
      <c r="B1733" s="34"/>
      <c r="C1733" s="33"/>
      <c r="D1733" s="179" t="s">
        <v>782</v>
      </c>
      <c r="E1733" s="33"/>
      <c r="F1733" s="221" t="s">
        <v>645</v>
      </c>
      <c r="G1733" s="33"/>
      <c r="H1733" s="222">
        <v>6.697</v>
      </c>
      <c r="I1733" s="33"/>
      <c r="J1733" s="33"/>
      <c r="K1733" s="33"/>
      <c r="L1733" s="34"/>
      <c r="M1733" s="202"/>
      <c r="N1733" s="203"/>
      <c r="O1733" s="59"/>
      <c r="P1733" s="59"/>
      <c r="Q1733" s="59"/>
      <c r="R1733" s="59"/>
      <c r="S1733" s="59"/>
      <c r="T1733" s="60"/>
      <c r="U1733" s="33"/>
      <c r="V1733" s="33"/>
      <c r="W1733" s="33"/>
      <c r="X1733" s="33"/>
      <c r="Y1733" s="33"/>
      <c r="Z1733" s="33"/>
      <c r="AA1733" s="33"/>
      <c r="AB1733" s="33"/>
      <c r="AC1733" s="33"/>
      <c r="AD1733" s="33"/>
      <c r="AE1733" s="33"/>
      <c r="AU1733" s="18" t="s">
        <v>86</v>
      </c>
    </row>
    <row r="1734" spans="1:65" s="2" customFormat="1" ht="16.5" customHeight="1">
      <c r="A1734" s="33"/>
      <c r="B1734" s="149"/>
      <c r="C1734" s="150" t="s">
        <v>2149</v>
      </c>
      <c r="D1734" s="150" t="s">
        <v>160</v>
      </c>
      <c r="E1734" s="151" t="s">
        <v>2113</v>
      </c>
      <c r="F1734" s="152" t="s">
        <v>2114</v>
      </c>
      <c r="G1734" s="153" t="s">
        <v>284</v>
      </c>
      <c r="H1734" s="154">
        <v>6.697</v>
      </c>
      <c r="I1734" s="155"/>
      <c r="J1734" s="156">
        <f>ROUND(I1734*H1734,2)</f>
        <v>0</v>
      </c>
      <c r="K1734" s="152" t="s">
        <v>636</v>
      </c>
      <c r="L1734" s="34"/>
      <c r="M1734" s="157" t="s">
        <v>1</v>
      </c>
      <c r="N1734" s="158" t="s">
        <v>43</v>
      </c>
      <c r="O1734" s="59"/>
      <c r="P1734" s="159">
        <f>O1734*H1734</f>
        <v>0</v>
      </c>
      <c r="Q1734" s="159">
        <v>0</v>
      </c>
      <c r="R1734" s="159">
        <f>Q1734*H1734</f>
        <v>0</v>
      </c>
      <c r="S1734" s="159">
        <v>0</v>
      </c>
      <c r="T1734" s="160">
        <f>S1734*H1734</f>
        <v>0</v>
      </c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3"/>
      <c r="AE1734" s="33"/>
      <c r="AR1734" s="161" t="s">
        <v>169</v>
      </c>
      <c r="AT1734" s="161" t="s">
        <v>160</v>
      </c>
      <c r="AU1734" s="161" t="s">
        <v>86</v>
      </c>
      <c r="AY1734" s="18" t="s">
        <v>157</v>
      </c>
      <c r="BE1734" s="162">
        <f>IF(N1734="základní",J1734,0)</f>
        <v>0</v>
      </c>
      <c r="BF1734" s="162">
        <f>IF(N1734="snížená",J1734,0)</f>
        <v>0</v>
      </c>
      <c r="BG1734" s="162">
        <f>IF(N1734="zákl. přenesená",J1734,0)</f>
        <v>0</v>
      </c>
      <c r="BH1734" s="162">
        <f>IF(N1734="sníž. přenesená",J1734,0)</f>
        <v>0</v>
      </c>
      <c r="BI1734" s="162">
        <f>IF(N1734="nulová",J1734,0)</f>
        <v>0</v>
      </c>
      <c r="BJ1734" s="18" t="s">
        <v>33</v>
      </c>
      <c r="BK1734" s="162">
        <f>ROUND(I1734*H1734,2)</f>
        <v>0</v>
      </c>
      <c r="BL1734" s="18" t="s">
        <v>169</v>
      </c>
      <c r="BM1734" s="161" t="s">
        <v>2150</v>
      </c>
    </row>
    <row r="1735" spans="1:47" s="2" customFormat="1" ht="12">
      <c r="A1735" s="33"/>
      <c r="B1735" s="34"/>
      <c r="C1735" s="33"/>
      <c r="D1735" s="199" t="s">
        <v>638</v>
      </c>
      <c r="E1735" s="33"/>
      <c r="F1735" s="200" t="s">
        <v>2116</v>
      </c>
      <c r="G1735" s="33"/>
      <c r="H1735" s="33"/>
      <c r="I1735" s="201"/>
      <c r="J1735" s="33"/>
      <c r="K1735" s="33"/>
      <c r="L1735" s="34"/>
      <c r="M1735" s="202"/>
      <c r="N1735" s="203"/>
      <c r="O1735" s="59"/>
      <c r="P1735" s="59"/>
      <c r="Q1735" s="59"/>
      <c r="R1735" s="59"/>
      <c r="S1735" s="59"/>
      <c r="T1735" s="60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  <c r="AE1735" s="33"/>
      <c r="AT1735" s="18" t="s">
        <v>638</v>
      </c>
      <c r="AU1735" s="18" t="s">
        <v>86</v>
      </c>
    </row>
    <row r="1736" spans="2:51" s="14" customFormat="1" ht="12">
      <c r="B1736" s="186"/>
      <c r="D1736" s="179" t="s">
        <v>245</v>
      </c>
      <c r="E1736" s="187" t="s">
        <v>1</v>
      </c>
      <c r="F1736" s="188" t="s">
        <v>2151</v>
      </c>
      <c r="H1736" s="189">
        <v>6.697</v>
      </c>
      <c r="I1736" s="190"/>
      <c r="L1736" s="186"/>
      <c r="M1736" s="191"/>
      <c r="N1736" s="192"/>
      <c r="O1736" s="192"/>
      <c r="P1736" s="192"/>
      <c r="Q1736" s="192"/>
      <c r="R1736" s="192"/>
      <c r="S1736" s="192"/>
      <c r="T1736" s="193"/>
      <c r="AT1736" s="187" t="s">
        <v>245</v>
      </c>
      <c r="AU1736" s="187" t="s">
        <v>86</v>
      </c>
      <c r="AV1736" s="14" t="s">
        <v>86</v>
      </c>
      <c r="AW1736" s="14" t="s">
        <v>31</v>
      </c>
      <c r="AX1736" s="14" t="s">
        <v>33</v>
      </c>
      <c r="AY1736" s="187" t="s">
        <v>157</v>
      </c>
    </row>
    <row r="1737" spans="1:47" s="2" customFormat="1" ht="12">
      <c r="A1737" s="33"/>
      <c r="B1737" s="34"/>
      <c r="C1737" s="33"/>
      <c r="D1737" s="179" t="s">
        <v>782</v>
      </c>
      <c r="E1737" s="33"/>
      <c r="F1737" s="220" t="s">
        <v>2143</v>
      </c>
      <c r="G1737" s="33"/>
      <c r="H1737" s="33"/>
      <c r="I1737" s="33"/>
      <c r="J1737" s="33"/>
      <c r="K1737" s="33"/>
      <c r="L1737" s="34"/>
      <c r="M1737" s="202"/>
      <c r="N1737" s="203"/>
      <c r="O1737" s="59"/>
      <c r="P1737" s="59"/>
      <c r="Q1737" s="59"/>
      <c r="R1737" s="59"/>
      <c r="S1737" s="59"/>
      <c r="T1737" s="60"/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3"/>
      <c r="AE1737" s="33"/>
      <c r="AU1737" s="18" t="s">
        <v>86</v>
      </c>
    </row>
    <row r="1738" spans="1:47" s="2" customFormat="1" ht="12">
      <c r="A1738" s="33"/>
      <c r="B1738" s="34"/>
      <c r="C1738" s="33"/>
      <c r="D1738" s="179" t="s">
        <v>782</v>
      </c>
      <c r="E1738" s="33"/>
      <c r="F1738" s="221" t="s">
        <v>1378</v>
      </c>
      <c r="G1738" s="33"/>
      <c r="H1738" s="222">
        <v>0</v>
      </c>
      <c r="I1738" s="33"/>
      <c r="J1738" s="33"/>
      <c r="K1738" s="33"/>
      <c r="L1738" s="34"/>
      <c r="M1738" s="202"/>
      <c r="N1738" s="203"/>
      <c r="O1738" s="59"/>
      <c r="P1738" s="59"/>
      <c r="Q1738" s="59"/>
      <c r="R1738" s="59"/>
      <c r="S1738" s="59"/>
      <c r="T1738" s="60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U1738" s="18" t="s">
        <v>86</v>
      </c>
    </row>
    <row r="1739" spans="1:47" s="2" customFormat="1" ht="12">
      <c r="A1739" s="33"/>
      <c r="B1739" s="34"/>
      <c r="C1739" s="33"/>
      <c r="D1739" s="179" t="s">
        <v>782</v>
      </c>
      <c r="E1739" s="33"/>
      <c r="F1739" s="221" t="s">
        <v>2135</v>
      </c>
      <c r="G1739" s="33"/>
      <c r="H1739" s="222">
        <v>4.442</v>
      </c>
      <c r="I1739" s="33"/>
      <c r="J1739" s="33"/>
      <c r="K1739" s="33"/>
      <c r="L1739" s="34"/>
      <c r="M1739" s="202"/>
      <c r="N1739" s="203"/>
      <c r="O1739" s="59"/>
      <c r="P1739" s="59"/>
      <c r="Q1739" s="59"/>
      <c r="R1739" s="59"/>
      <c r="S1739" s="59"/>
      <c r="T1739" s="60"/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3"/>
      <c r="AE1739" s="33"/>
      <c r="AU1739" s="18" t="s">
        <v>86</v>
      </c>
    </row>
    <row r="1740" spans="1:47" s="2" customFormat="1" ht="12">
      <c r="A1740" s="33"/>
      <c r="B1740" s="34"/>
      <c r="C1740" s="33"/>
      <c r="D1740" s="179" t="s">
        <v>782</v>
      </c>
      <c r="E1740" s="33"/>
      <c r="F1740" s="221" t="s">
        <v>2136</v>
      </c>
      <c r="G1740" s="33"/>
      <c r="H1740" s="222">
        <v>2.255</v>
      </c>
      <c r="I1740" s="33"/>
      <c r="J1740" s="33"/>
      <c r="K1740" s="33"/>
      <c r="L1740" s="34"/>
      <c r="M1740" s="202"/>
      <c r="N1740" s="203"/>
      <c r="O1740" s="59"/>
      <c r="P1740" s="59"/>
      <c r="Q1740" s="59"/>
      <c r="R1740" s="59"/>
      <c r="S1740" s="59"/>
      <c r="T1740" s="60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U1740" s="18" t="s">
        <v>86</v>
      </c>
    </row>
    <row r="1741" spans="1:47" s="2" customFormat="1" ht="12">
      <c r="A1741" s="33"/>
      <c r="B1741" s="34"/>
      <c r="C1741" s="33"/>
      <c r="D1741" s="179" t="s">
        <v>782</v>
      </c>
      <c r="E1741" s="33"/>
      <c r="F1741" s="221" t="s">
        <v>645</v>
      </c>
      <c r="G1741" s="33"/>
      <c r="H1741" s="222">
        <v>6.697</v>
      </c>
      <c r="I1741" s="33"/>
      <c r="J1741" s="33"/>
      <c r="K1741" s="33"/>
      <c r="L1741" s="34"/>
      <c r="M1741" s="202"/>
      <c r="N1741" s="203"/>
      <c r="O1741" s="59"/>
      <c r="P1741" s="59"/>
      <c r="Q1741" s="59"/>
      <c r="R1741" s="59"/>
      <c r="S1741" s="59"/>
      <c r="T1741" s="60"/>
      <c r="U1741" s="33"/>
      <c r="V1741" s="33"/>
      <c r="W1741" s="33"/>
      <c r="X1741" s="33"/>
      <c r="Y1741" s="33"/>
      <c r="Z1741" s="33"/>
      <c r="AA1741" s="33"/>
      <c r="AB1741" s="33"/>
      <c r="AC1741" s="33"/>
      <c r="AD1741" s="33"/>
      <c r="AE1741" s="33"/>
      <c r="AU1741" s="18" t="s">
        <v>86</v>
      </c>
    </row>
    <row r="1742" spans="1:65" s="2" customFormat="1" ht="16.5" customHeight="1">
      <c r="A1742" s="33"/>
      <c r="B1742" s="149"/>
      <c r="C1742" s="150" t="s">
        <v>2152</v>
      </c>
      <c r="D1742" s="150" t="s">
        <v>160</v>
      </c>
      <c r="E1742" s="151" t="s">
        <v>2153</v>
      </c>
      <c r="F1742" s="152" t="s">
        <v>2154</v>
      </c>
      <c r="G1742" s="153" t="s">
        <v>284</v>
      </c>
      <c r="H1742" s="154">
        <v>6.697</v>
      </c>
      <c r="I1742" s="155"/>
      <c r="J1742" s="156">
        <f>ROUND(I1742*H1742,2)</f>
        <v>0</v>
      </c>
      <c r="K1742" s="152" t="s">
        <v>636</v>
      </c>
      <c r="L1742" s="34"/>
      <c r="M1742" s="157" t="s">
        <v>1</v>
      </c>
      <c r="N1742" s="158" t="s">
        <v>43</v>
      </c>
      <c r="O1742" s="59"/>
      <c r="P1742" s="159">
        <f>O1742*H1742</f>
        <v>0</v>
      </c>
      <c r="Q1742" s="159">
        <v>0.00017</v>
      </c>
      <c r="R1742" s="159">
        <f>Q1742*H1742</f>
        <v>0.00113849</v>
      </c>
      <c r="S1742" s="159">
        <v>0</v>
      </c>
      <c r="T1742" s="160">
        <f>S1742*H1742</f>
        <v>0</v>
      </c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R1742" s="161" t="s">
        <v>169</v>
      </c>
      <c r="AT1742" s="161" t="s">
        <v>160</v>
      </c>
      <c r="AU1742" s="161" t="s">
        <v>86</v>
      </c>
      <c r="AY1742" s="18" t="s">
        <v>157</v>
      </c>
      <c r="BE1742" s="162">
        <f>IF(N1742="základní",J1742,0)</f>
        <v>0</v>
      </c>
      <c r="BF1742" s="162">
        <f>IF(N1742="snížená",J1742,0)</f>
        <v>0</v>
      </c>
      <c r="BG1742" s="162">
        <f>IF(N1742="zákl. přenesená",J1742,0)</f>
        <v>0</v>
      </c>
      <c r="BH1742" s="162">
        <f>IF(N1742="sníž. přenesená",J1742,0)</f>
        <v>0</v>
      </c>
      <c r="BI1742" s="162">
        <f>IF(N1742="nulová",J1742,0)</f>
        <v>0</v>
      </c>
      <c r="BJ1742" s="18" t="s">
        <v>33</v>
      </c>
      <c r="BK1742" s="162">
        <f>ROUND(I1742*H1742,2)</f>
        <v>0</v>
      </c>
      <c r="BL1742" s="18" t="s">
        <v>169</v>
      </c>
      <c r="BM1742" s="161" t="s">
        <v>2155</v>
      </c>
    </row>
    <row r="1743" spans="1:47" s="2" customFormat="1" ht="12">
      <c r="A1743" s="33"/>
      <c r="B1743" s="34"/>
      <c r="C1743" s="33"/>
      <c r="D1743" s="199" t="s">
        <v>638</v>
      </c>
      <c r="E1743" s="33"/>
      <c r="F1743" s="200" t="s">
        <v>2156</v>
      </c>
      <c r="G1743" s="33"/>
      <c r="H1743" s="33"/>
      <c r="I1743" s="201"/>
      <c r="J1743" s="33"/>
      <c r="K1743" s="33"/>
      <c r="L1743" s="34"/>
      <c r="M1743" s="202"/>
      <c r="N1743" s="203"/>
      <c r="O1743" s="59"/>
      <c r="P1743" s="59"/>
      <c r="Q1743" s="59"/>
      <c r="R1743" s="59"/>
      <c r="S1743" s="59"/>
      <c r="T1743" s="60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T1743" s="18" t="s">
        <v>638</v>
      </c>
      <c r="AU1743" s="18" t="s">
        <v>86</v>
      </c>
    </row>
    <row r="1744" spans="2:51" s="14" customFormat="1" ht="12">
      <c r="B1744" s="186"/>
      <c r="D1744" s="179" t="s">
        <v>245</v>
      </c>
      <c r="E1744" s="187" t="s">
        <v>1</v>
      </c>
      <c r="F1744" s="188" t="s">
        <v>2151</v>
      </c>
      <c r="H1744" s="189">
        <v>6.697</v>
      </c>
      <c r="I1744" s="190"/>
      <c r="L1744" s="186"/>
      <c r="M1744" s="191"/>
      <c r="N1744" s="192"/>
      <c r="O1744" s="192"/>
      <c r="P1744" s="192"/>
      <c r="Q1744" s="192"/>
      <c r="R1744" s="192"/>
      <c r="S1744" s="192"/>
      <c r="T1744" s="193"/>
      <c r="AT1744" s="187" t="s">
        <v>245</v>
      </c>
      <c r="AU1744" s="187" t="s">
        <v>86</v>
      </c>
      <c r="AV1744" s="14" t="s">
        <v>86</v>
      </c>
      <c r="AW1744" s="14" t="s">
        <v>31</v>
      </c>
      <c r="AX1744" s="14" t="s">
        <v>33</v>
      </c>
      <c r="AY1744" s="187" t="s">
        <v>157</v>
      </c>
    </row>
    <row r="1745" spans="1:47" s="2" customFormat="1" ht="12">
      <c r="A1745" s="33"/>
      <c r="B1745" s="34"/>
      <c r="C1745" s="33"/>
      <c r="D1745" s="179" t="s">
        <v>782</v>
      </c>
      <c r="E1745" s="33"/>
      <c r="F1745" s="220" t="s">
        <v>2143</v>
      </c>
      <c r="G1745" s="33"/>
      <c r="H1745" s="33"/>
      <c r="I1745" s="33"/>
      <c r="J1745" s="33"/>
      <c r="K1745" s="33"/>
      <c r="L1745" s="34"/>
      <c r="M1745" s="202"/>
      <c r="N1745" s="203"/>
      <c r="O1745" s="59"/>
      <c r="P1745" s="59"/>
      <c r="Q1745" s="59"/>
      <c r="R1745" s="59"/>
      <c r="S1745" s="59"/>
      <c r="T1745" s="60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3"/>
      <c r="AE1745" s="33"/>
      <c r="AU1745" s="18" t="s">
        <v>86</v>
      </c>
    </row>
    <row r="1746" spans="1:47" s="2" customFormat="1" ht="12">
      <c r="A1746" s="33"/>
      <c r="B1746" s="34"/>
      <c r="C1746" s="33"/>
      <c r="D1746" s="179" t="s">
        <v>782</v>
      </c>
      <c r="E1746" s="33"/>
      <c r="F1746" s="221" t="s">
        <v>1378</v>
      </c>
      <c r="G1746" s="33"/>
      <c r="H1746" s="222">
        <v>0</v>
      </c>
      <c r="I1746" s="33"/>
      <c r="J1746" s="33"/>
      <c r="K1746" s="33"/>
      <c r="L1746" s="34"/>
      <c r="M1746" s="202"/>
      <c r="N1746" s="203"/>
      <c r="O1746" s="59"/>
      <c r="P1746" s="59"/>
      <c r="Q1746" s="59"/>
      <c r="R1746" s="59"/>
      <c r="S1746" s="59"/>
      <c r="T1746" s="60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  <c r="AE1746" s="33"/>
      <c r="AU1746" s="18" t="s">
        <v>86</v>
      </c>
    </row>
    <row r="1747" spans="1:47" s="2" customFormat="1" ht="12">
      <c r="A1747" s="33"/>
      <c r="B1747" s="34"/>
      <c r="C1747" s="33"/>
      <c r="D1747" s="179" t="s">
        <v>782</v>
      </c>
      <c r="E1747" s="33"/>
      <c r="F1747" s="221" t="s">
        <v>2135</v>
      </c>
      <c r="G1747" s="33"/>
      <c r="H1747" s="222">
        <v>4.442</v>
      </c>
      <c r="I1747" s="33"/>
      <c r="J1747" s="33"/>
      <c r="K1747" s="33"/>
      <c r="L1747" s="34"/>
      <c r="M1747" s="202"/>
      <c r="N1747" s="203"/>
      <c r="O1747" s="59"/>
      <c r="P1747" s="59"/>
      <c r="Q1747" s="59"/>
      <c r="R1747" s="59"/>
      <c r="S1747" s="59"/>
      <c r="T1747" s="60"/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  <c r="AE1747" s="33"/>
      <c r="AU1747" s="18" t="s">
        <v>86</v>
      </c>
    </row>
    <row r="1748" spans="1:47" s="2" customFormat="1" ht="12">
      <c r="A1748" s="33"/>
      <c r="B1748" s="34"/>
      <c r="C1748" s="33"/>
      <c r="D1748" s="179" t="s">
        <v>782</v>
      </c>
      <c r="E1748" s="33"/>
      <c r="F1748" s="221" t="s">
        <v>2136</v>
      </c>
      <c r="G1748" s="33"/>
      <c r="H1748" s="222">
        <v>2.255</v>
      </c>
      <c r="I1748" s="33"/>
      <c r="J1748" s="33"/>
      <c r="K1748" s="33"/>
      <c r="L1748" s="34"/>
      <c r="M1748" s="202"/>
      <c r="N1748" s="203"/>
      <c r="O1748" s="59"/>
      <c r="P1748" s="59"/>
      <c r="Q1748" s="59"/>
      <c r="R1748" s="59"/>
      <c r="S1748" s="59"/>
      <c r="T1748" s="60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U1748" s="18" t="s">
        <v>86</v>
      </c>
    </row>
    <row r="1749" spans="1:47" s="2" customFormat="1" ht="12">
      <c r="A1749" s="33"/>
      <c r="B1749" s="34"/>
      <c r="C1749" s="33"/>
      <c r="D1749" s="179" t="s">
        <v>782</v>
      </c>
      <c r="E1749" s="33"/>
      <c r="F1749" s="221" t="s">
        <v>645</v>
      </c>
      <c r="G1749" s="33"/>
      <c r="H1749" s="222">
        <v>6.697</v>
      </c>
      <c r="I1749" s="33"/>
      <c r="J1749" s="33"/>
      <c r="K1749" s="33"/>
      <c r="L1749" s="34"/>
      <c r="M1749" s="202"/>
      <c r="N1749" s="203"/>
      <c r="O1749" s="59"/>
      <c r="P1749" s="59"/>
      <c r="Q1749" s="59"/>
      <c r="R1749" s="59"/>
      <c r="S1749" s="59"/>
      <c r="T1749" s="60"/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  <c r="AE1749" s="33"/>
      <c r="AU1749" s="18" t="s">
        <v>86</v>
      </c>
    </row>
    <row r="1750" spans="1:65" s="2" customFormat="1" ht="16.5" customHeight="1">
      <c r="A1750" s="33"/>
      <c r="B1750" s="149"/>
      <c r="C1750" s="150" t="s">
        <v>2157</v>
      </c>
      <c r="D1750" s="150" t="s">
        <v>160</v>
      </c>
      <c r="E1750" s="151" t="s">
        <v>2158</v>
      </c>
      <c r="F1750" s="152" t="s">
        <v>2159</v>
      </c>
      <c r="G1750" s="153" t="s">
        <v>284</v>
      </c>
      <c r="H1750" s="154">
        <v>13.394</v>
      </c>
      <c r="I1750" s="155"/>
      <c r="J1750" s="156">
        <f>ROUND(I1750*H1750,2)</f>
        <v>0</v>
      </c>
      <c r="K1750" s="152" t="s">
        <v>636</v>
      </c>
      <c r="L1750" s="34"/>
      <c r="M1750" s="157" t="s">
        <v>1</v>
      </c>
      <c r="N1750" s="158" t="s">
        <v>43</v>
      </c>
      <c r="O1750" s="59"/>
      <c r="P1750" s="159">
        <f>O1750*H1750</f>
        <v>0</v>
      </c>
      <c r="Q1750" s="159">
        <v>0.00012</v>
      </c>
      <c r="R1750" s="159">
        <f>Q1750*H1750</f>
        <v>0.00160728</v>
      </c>
      <c r="S1750" s="159">
        <v>0</v>
      </c>
      <c r="T1750" s="160">
        <f>S1750*H1750</f>
        <v>0</v>
      </c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  <c r="AE1750" s="33"/>
      <c r="AR1750" s="161" t="s">
        <v>169</v>
      </c>
      <c r="AT1750" s="161" t="s">
        <v>160</v>
      </c>
      <c r="AU1750" s="161" t="s">
        <v>86</v>
      </c>
      <c r="AY1750" s="18" t="s">
        <v>157</v>
      </c>
      <c r="BE1750" s="162">
        <f>IF(N1750="základní",J1750,0)</f>
        <v>0</v>
      </c>
      <c r="BF1750" s="162">
        <f>IF(N1750="snížená",J1750,0)</f>
        <v>0</v>
      </c>
      <c r="BG1750" s="162">
        <f>IF(N1750="zákl. přenesená",J1750,0)</f>
        <v>0</v>
      </c>
      <c r="BH1750" s="162">
        <f>IF(N1750="sníž. přenesená",J1750,0)</f>
        <v>0</v>
      </c>
      <c r="BI1750" s="162">
        <f>IF(N1750="nulová",J1750,0)</f>
        <v>0</v>
      </c>
      <c r="BJ1750" s="18" t="s">
        <v>33</v>
      </c>
      <c r="BK1750" s="162">
        <f>ROUND(I1750*H1750,2)</f>
        <v>0</v>
      </c>
      <c r="BL1750" s="18" t="s">
        <v>169</v>
      </c>
      <c r="BM1750" s="161" t="s">
        <v>2160</v>
      </c>
    </row>
    <row r="1751" spans="1:47" s="2" customFormat="1" ht="12">
      <c r="A1751" s="33"/>
      <c r="B1751" s="34"/>
      <c r="C1751" s="33"/>
      <c r="D1751" s="199" t="s">
        <v>638</v>
      </c>
      <c r="E1751" s="33"/>
      <c r="F1751" s="200" t="s">
        <v>2161</v>
      </c>
      <c r="G1751" s="33"/>
      <c r="H1751" s="33"/>
      <c r="I1751" s="201"/>
      <c r="J1751" s="33"/>
      <c r="K1751" s="33"/>
      <c r="L1751" s="34"/>
      <c r="M1751" s="202"/>
      <c r="N1751" s="203"/>
      <c r="O1751" s="59"/>
      <c r="P1751" s="59"/>
      <c r="Q1751" s="59"/>
      <c r="R1751" s="59"/>
      <c r="S1751" s="59"/>
      <c r="T1751" s="60"/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  <c r="AE1751" s="33"/>
      <c r="AT1751" s="18" t="s">
        <v>638</v>
      </c>
      <c r="AU1751" s="18" t="s">
        <v>86</v>
      </c>
    </row>
    <row r="1752" spans="2:51" s="14" customFormat="1" ht="12">
      <c r="B1752" s="186"/>
      <c r="D1752" s="179" t="s">
        <v>245</v>
      </c>
      <c r="E1752" s="187" t="s">
        <v>1</v>
      </c>
      <c r="F1752" s="188" t="s">
        <v>2162</v>
      </c>
      <c r="H1752" s="189">
        <v>13.394</v>
      </c>
      <c r="I1752" s="190"/>
      <c r="L1752" s="186"/>
      <c r="M1752" s="191"/>
      <c r="N1752" s="192"/>
      <c r="O1752" s="192"/>
      <c r="P1752" s="192"/>
      <c r="Q1752" s="192"/>
      <c r="R1752" s="192"/>
      <c r="S1752" s="192"/>
      <c r="T1752" s="193"/>
      <c r="AT1752" s="187" t="s">
        <v>245</v>
      </c>
      <c r="AU1752" s="187" t="s">
        <v>86</v>
      </c>
      <c r="AV1752" s="14" t="s">
        <v>86</v>
      </c>
      <c r="AW1752" s="14" t="s">
        <v>31</v>
      </c>
      <c r="AX1752" s="14" t="s">
        <v>33</v>
      </c>
      <c r="AY1752" s="187" t="s">
        <v>157</v>
      </c>
    </row>
    <row r="1753" spans="1:47" s="2" customFormat="1" ht="12">
      <c r="A1753" s="33"/>
      <c r="B1753" s="34"/>
      <c r="C1753" s="33"/>
      <c r="D1753" s="179" t="s">
        <v>782</v>
      </c>
      <c r="E1753" s="33"/>
      <c r="F1753" s="220" t="s">
        <v>2143</v>
      </c>
      <c r="G1753" s="33"/>
      <c r="H1753" s="33"/>
      <c r="I1753" s="33"/>
      <c r="J1753" s="33"/>
      <c r="K1753" s="33"/>
      <c r="L1753" s="34"/>
      <c r="M1753" s="202"/>
      <c r="N1753" s="203"/>
      <c r="O1753" s="59"/>
      <c r="P1753" s="59"/>
      <c r="Q1753" s="59"/>
      <c r="R1753" s="59"/>
      <c r="S1753" s="59"/>
      <c r="T1753" s="60"/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  <c r="AE1753" s="33"/>
      <c r="AU1753" s="18" t="s">
        <v>86</v>
      </c>
    </row>
    <row r="1754" spans="1:47" s="2" customFormat="1" ht="12">
      <c r="A1754" s="33"/>
      <c r="B1754" s="34"/>
      <c r="C1754" s="33"/>
      <c r="D1754" s="179" t="s">
        <v>782</v>
      </c>
      <c r="E1754" s="33"/>
      <c r="F1754" s="221" t="s">
        <v>1378</v>
      </c>
      <c r="G1754" s="33"/>
      <c r="H1754" s="222">
        <v>0</v>
      </c>
      <c r="I1754" s="33"/>
      <c r="J1754" s="33"/>
      <c r="K1754" s="33"/>
      <c r="L1754" s="34"/>
      <c r="M1754" s="202"/>
      <c r="N1754" s="203"/>
      <c r="O1754" s="59"/>
      <c r="P1754" s="59"/>
      <c r="Q1754" s="59"/>
      <c r="R1754" s="59"/>
      <c r="S1754" s="59"/>
      <c r="T1754" s="60"/>
      <c r="U1754" s="33"/>
      <c r="V1754" s="33"/>
      <c r="W1754" s="33"/>
      <c r="X1754" s="33"/>
      <c r="Y1754" s="33"/>
      <c r="Z1754" s="33"/>
      <c r="AA1754" s="33"/>
      <c r="AB1754" s="33"/>
      <c r="AC1754" s="33"/>
      <c r="AD1754" s="33"/>
      <c r="AE1754" s="33"/>
      <c r="AU1754" s="18" t="s">
        <v>86</v>
      </c>
    </row>
    <row r="1755" spans="1:47" s="2" customFormat="1" ht="12">
      <c r="A1755" s="33"/>
      <c r="B1755" s="34"/>
      <c r="C1755" s="33"/>
      <c r="D1755" s="179" t="s">
        <v>782</v>
      </c>
      <c r="E1755" s="33"/>
      <c r="F1755" s="221" t="s">
        <v>2135</v>
      </c>
      <c r="G1755" s="33"/>
      <c r="H1755" s="222">
        <v>4.442</v>
      </c>
      <c r="I1755" s="33"/>
      <c r="J1755" s="33"/>
      <c r="K1755" s="33"/>
      <c r="L1755" s="34"/>
      <c r="M1755" s="202"/>
      <c r="N1755" s="203"/>
      <c r="O1755" s="59"/>
      <c r="P1755" s="59"/>
      <c r="Q1755" s="59"/>
      <c r="R1755" s="59"/>
      <c r="S1755" s="59"/>
      <c r="T1755" s="60"/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  <c r="AE1755" s="33"/>
      <c r="AU1755" s="18" t="s">
        <v>86</v>
      </c>
    </row>
    <row r="1756" spans="1:47" s="2" customFormat="1" ht="12">
      <c r="A1756" s="33"/>
      <c r="B1756" s="34"/>
      <c r="C1756" s="33"/>
      <c r="D1756" s="179" t="s">
        <v>782</v>
      </c>
      <c r="E1756" s="33"/>
      <c r="F1756" s="221" t="s">
        <v>2136</v>
      </c>
      <c r="G1756" s="33"/>
      <c r="H1756" s="222">
        <v>2.255</v>
      </c>
      <c r="I1756" s="33"/>
      <c r="J1756" s="33"/>
      <c r="K1756" s="33"/>
      <c r="L1756" s="34"/>
      <c r="M1756" s="202"/>
      <c r="N1756" s="203"/>
      <c r="O1756" s="59"/>
      <c r="P1756" s="59"/>
      <c r="Q1756" s="59"/>
      <c r="R1756" s="59"/>
      <c r="S1756" s="59"/>
      <c r="T1756" s="60"/>
      <c r="U1756" s="33"/>
      <c r="V1756" s="33"/>
      <c r="W1756" s="33"/>
      <c r="X1756" s="33"/>
      <c r="Y1756" s="33"/>
      <c r="Z1756" s="33"/>
      <c r="AA1756" s="33"/>
      <c r="AB1756" s="33"/>
      <c r="AC1756" s="33"/>
      <c r="AD1756" s="33"/>
      <c r="AE1756" s="33"/>
      <c r="AU1756" s="18" t="s">
        <v>86</v>
      </c>
    </row>
    <row r="1757" spans="1:47" s="2" customFormat="1" ht="12">
      <c r="A1757" s="33"/>
      <c r="B1757" s="34"/>
      <c r="C1757" s="33"/>
      <c r="D1757" s="179" t="s">
        <v>782</v>
      </c>
      <c r="E1757" s="33"/>
      <c r="F1757" s="221" t="s">
        <v>645</v>
      </c>
      <c r="G1757" s="33"/>
      <c r="H1757" s="222">
        <v>6.697</v>
      </c>
      <c r="I1757" s="33"/>
      <c r="J1757" s="33"/>
      <c r="K1757" s="33"/>
      <c r="L1757" s="34"/>
      <c r="M1757" s="202"/>
      <c r="N1757" s="203"/>
      <c r="O1757" s="59"/>
      <c r="P1757" s="59"/>
      <c r="Q1757" s="59"/>
      <c r="R1757" s="59"/>
      <c r="S1757" s="59"/>
      <c r="T1757" s="60"/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3"/>
      <c r="AE1757" s="33"/>
      <c r="AU1757" s="18" t="s">
        <v>86</v>
      </c>
    </row>
    <row r="1758" spans="1:65" s="2" customFormat="1" ht="16.5" customHeight="1">
      <c r="A1758" s="33"/>
      <c r="B1758" s="149"/>
      <c r="C1758" s="150" t="s">
        <v>2163</v>
      </c>
      <c r="D1758" s="150" t="s">
        <v>160</v>
      </c>
      <c r="E1758" s="151" t="s">
        <v>2164</v>
      </c>
      <c r="F1758" s="152" t="s">
        <v>2165</v>
      </c>
      <c r="G1758" s="153" t="s">
        <v>284</v>
      </c>
      <c r="H1758" s="154">
        <v>13.026</v>
      </c>
      <c r="I1758" s="155"/>
      <c r="J1758" s="156">
        <f>ROUND(I1758*H1758,2)</f>
        <v>0</v>
      </c>
      <c r="K1758" s="152" t="s">
        <v>636</v>
      </c>
      <c r="L1758" s="34"/>
      <c r="M1758" s="157" t="s">
        <v>1</v>
      </c>
      <c r="N1758" s="158" t="s">
        <v>43</v>
      </c>
      <c r="O1758" s="59"/>
      <c r="P1758" s="159">
        <f>O1758*H1758</f>
        <v>0</v>
      </c>
      <c r="Q1758" s="159">
        <v>6E-05</v>
      </c>
      <c r="R1758" s="159">
        <f>Q1758*H1758</f>
        <v>0.00078156</v>
      </c>
      <c r="S1758" s="159">
        <v>0</v>
      </c>
      <c r="T1758" s="160">
        <f>S1758*H1758</f>
        <v>0</v>
      </c>
      <c r="U1758" s="33"/>
      <c r="V1758" s="33"/>
      <c r="W1758" s="33"/>
      <c r="X1758" s="33"/>
      <c r="Y1758" s="33"/>
      <c r="Z1758" s="33"/>
      <c r="AA1758" s="33"/>
      <c r="AB1758" s="33"/>
      <c r="AC1758" s="33"/>
      <c r="AD1758" s="33"/>
      <c r="AE1758" s="33"/>
      <c r="AR1758" s="161" t="s">
        <v>169</v>
      </c>
      <c r="AT1758" s="161" t="s">
        <v>160</v>
      </c>
      <c r="AU1758" s="161" t="s">
        <v>86</v>
      </c>
      <c r="AY1758" s="18" t="s">
        <v>157</v>
      </c>
      <c r="BE1758" s="162">
        <f>IF(N1758="základní",J1758,0)</f>
        <v>0</v>
      </c>
      <c r="BF1758" s="162">
        <f>IF(N1758="snížená",J1758,0)</f>
        <v>0</v>
      </c>
      <c r="BG1758" s="162">
        <f>IF(N1758="zákl. přenesená",J1758,0)</f>
        <v>0</v>
      </c>
      <c r="BH1758" s="162">
        <f>IF(N1758="sníž. přenesená",J1758,0)</f>
        <v>0</v>
      </c>
      <c r="BI1758" s="162">
        <f>IF(N1758="nulová",J1758,0)</f>
        <v>0</v>
      </c>
      <c r="BJ1758" s="18" t="s">
        <v>33</v>
      </c>
      <c r="BK1758" s="162">
        <f>ROUND(I1758*H1758,2)</f>
        <v>0</v>
      </c>
      <c r="BL1758" s="18" t="s">
        <v>169</v>
      </c>
      <c r="BM1758" s="161" t="s">
        <v>2166</v>
      </c>
    </row>
    <row r="1759" spans="1:47" s="2" customFormat="1" ht="12">
      <c r="A1759" s="33"/>
      <c r="B1759" s="34"/>
      <c r="C1759" s="33"/>
      <c r="D1759" s="199" t="s">
        <v>638</v>
      </c>
      <c r="E1759" s="33"/>
      <c r="F1759" s="200" t="s">
        <v>2167</v>
      </c>
      <c r="G1759" s="33"/>
      <c r="H1759" s="33"/>
      <c r="I1759" s="201"/>
      <c r="J1759" s="33"/>
      <c r="K1759" s="33"/>
      <c r="L1759" s="34"/>
      <c r="M1759" s="202"/>
      <c r="N1759" s="203"/>
      <c r="O1759" s="59"/>
      <c r="P1759" s="59"/>
      <c r="Q1759" s="59"/>
      <c r="R1759" s="59"/>
      <c r="S1759" s="59"/>
      <c r="T1759" s="60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3"/>
      <c r="AE1759" s="33"/>
      <c r="AT1759" s="18" t="s">
        <v>638</v>
      </c>
      <c r="AU1759" s="18" t="s">
        <v>86</v>
      </c>
    </row>
    <row r="1760" spans="2:51" s="13" customFormat="1" ht="12">
      <c r="B1760" s="178"/>
      <c r="D1760" s="179" t="s">
        <v>245</v>
      </c>
      <c r="E1760" s="180" t="s">
        <v>1</v>
      </c>
      <c r="F1760" s="181" t="s">
        <v>1378</v>
      </c>
      <c r="H1760" s="180" t="s">
        <v>1</v>
      </c>
      <c r="I1760" s="182"/>
      <c r="L1760" s="178"/>
      <c r="M1760" s="183"/>
      <c r="N1760" s="184"/>
      <c r="O1760" s="184"/>
      <c r="P1760" s="184"/>
      <c r="Q1760" s="184"/>
      <c r="R1760" s="184"/>
      <c r="S1760" s="184"/>
      <c r="T1760" s="185"/>
      <c r="AT1760" s="180" t="s">
        <v>245</v>
      </c>
      <c r="AU1760" s="180" t="s">
        <v>86</v>
      </c>
      <c r="AV1760" s="13" t="s">
        <v>33</v>
      </c>
      <c r="AW1760" s="13" t="s">
        <v>31</v>
      </c>
      <c r="AX1760" s="13" t="s">
        <v>78</v>
      </c>
      <c r="AY1760" s="180" t="s">
        <v>157</v>
      </c>
    </row>
    <row r="1761" spans="2:51" s="14" customFormat="1" ht="12">
      <c r="B1761" s="186"/>
      <c r="D1761" s="179" t="s">
        <v>245</v>
      </c>
      <c r="E1761" s="187" t="s">
        <v>1</v>
      </c>
      <c r="F1761" s="188" t="s">
        <v>2168</v>
      </c>
      <c r="H1761" s="189">
        <v>2.016</v>
      </c>
      <c r="I1761" s="190"/>
      <c r="L1761" s="186"/>
      <c r="M1761" s="191"/>
      <c r="N1761" s="192"/>
      <c r="O1761" s="192"/>
      <c r="P1761" s="192"/>
      <c r="Q1761" s="192"/>
      <c r="R1761" s="192"/>
      <c r="S1761" s="192"/>
      <c r="T1761" s="193"/>
      <c r="AT1761" s="187" t="s">
        <v>245</v>
      </c>
      <c r="AU1761" s="187" t="s">
        <v>86</v>
      </c>
      <c r="AV1761" s="14" t="s">
        <v>86</v>
      </c>
      <c r="AW1761" s="14" t="s">
        <v>31</v>
      </c>
      <c r="AX1761" s="14" t="s">
        <v>78</v>
      </c>
      <c r="AY1761" s="187" t="s">
        <v>157</v>
      </c>
    </row>
    <row r="1762" spans="2:51" s="14" customFormat="1" ht="12">
      <c r="B1762" s="186"/>
      <c r="D1762" s="179" t="s">
        <v>245</v>
      </c>
      <c r="E1762" s="187" t="s">
        <v>1</v>
      </c>
      <c r="F1762" s="188" t="s">
        <v>2169</v>
      </c>
      <c r="H1762" s="189">
        <v>0.449</v>
      </c>
      <c r="I1762" s="190"/>
      <c r="L1762" s="186"/>
      <c r="M1762" s="191"/>
      <c r="N1762" s="192"/>
      <c r="O1762" s="192"/>
      <c r="P1762" s="192"/>
      <c r="Q1762" s="192"/>
      <c r="R1762" s="192"/>
      <c r="S1762" s="192"/>
      <c r="T1762" s="193"/>
      <c r="AT1762" s="187" t="s">
        <v>245</v>
      </c>
      <c r="AU1762" s="187" t="s">
        <v>86</v>
      </c>
      <c r="AV1762" s="14" t="s">
        <v>86</v>
      </c>
      <c r="AW1762" s="14" t="s">
        <v>31</v>
      </c>
      <c r="AX1762" s="14" t="s">
        <v>78</v>
      </c>
      <c r="AY1762" s="187" t="s">
        <v>157</v>
      </c>
    </row>
    <row r="1763" spans="2:51" s="14" customFormat="1" ht="12">
      <c r="B1763" s="186"/>
      <c r="D1763" s="179" t="s">
        <v>245</v>
      </c>
      <c r="E1763" s="187" t="s">
        <v>1</v>
      </c>
      <c r="F1763" s="188" t="s">
        <v>2170</v>
      </c>
      <c r="H1763" s="189">
        <v>1.208</v>
      </c>
      <c r="I1763" s="190"/>
      <c r="L1763" s="186"/>
      <c r="M1763" s="191"/>
      <c r="N1763" s="192"/>
      <c r="O1763" s="192"/>
      <c r="P1763" s="192"/>
      <c r="Q1763" s="192"/>
      <c r="R1763" s="192"/>
      <c r="S1763" s="192"/>
      <c r="T1763" s="193"/>
      <c r="AT1763" s="187" t="s">
        <v>245</v>
      </c>
      <c r="AU1763" s="187" t="s">
        <v>86</v>
      </c>
      <c r="AV1763" s="14" t="s">
        <v>86</v>
      </c>
      <c r="AW1763" s="14" t="s">
        <v>31</v>
      </c>
      <c r="AX1763" s="14" t="s">
        <v>78</v>
      </c>
      <c r="AY1763" s="187" t="s">
        <v>157</v>
      </c>
    </row>
    <row r="1764" spans="2:51" s="14" customFormat="1" ht="12">
      <c r="B1764" s="186"/>
      <c r="D1764" s="179" t="s">
        <v>245</v>
      </c>
      <c r="E1764" s="187" t="s">
        <v>1</v>
      </c>
      <c r="F1764" s="188" t="s">
        <v>2171</v>
      </c>
      <c r="H1764" s="189">
        <v>2.848</v>
      </c>
      <c r="I1764" s="190"/>
      <c r="L1764" s="186"/>
      <c r="M1764" s="191"/>
      <c r="N1764" s="192"/>
      <c r="O1764" s="192"/>
      <c r="P1764" s="192"/>
      <c r="Q1764" s="192"/>
      <c r="R1764" s="192"/>
      <c r="S1764" s="192"/>
      <c r="T1764" s="193"/>
      <c r="AT1764" s="187" t="s">
        <v>245</v>
      </c>
      <c r="AU1764" s="187" t="s">
        <v>86</v>
      </c>
      <c r="AV1764" s="14" t="s">
        <v>86</v>
      </c>
      <c r="AW1764" s="14" t="s">
        <v>31</v>
      </c>
      <c r="AX1764" s="14" t="s">
        <v>78</v>
      </c>
      <c r="AY1764" s="187" t="s">
        <v>157</v>
      </c>
    </row>
    <row r="1765" spans="2:51" s="14" customFormat="1" ht="12">
      <c r="B1765" s="186"/>
      <c r="D1765" s="179" t="s">
        <v>245</v>
      </c>
      <c r="E1765" s="187" t="s">
        <v>1</v>
      </c>
      <c r="F1765" s="188" t="s">
        <v>2172</v>
      </c>
      <c r="H1765" s="189">
        <v>6.505</v>
      </c>
      <c r="I1765" s="190"/>
      <c r="L1765" s="186"/>
      <c r="M1765" s="191"/>
      <c r="N1765" s="192"/>
      <c r="O1765" s="192"/>
      <c r="P1765" s="192"/>
      <c r="Q1765" s="192"/>
      <c r="R1765" s="192"/>
      <c r="S1765" s="192"/>
      <c r="T1765" s="193"/>
      <c r="AT1765" s="187" t="s">
        <v>245</v>
      </c>
      <c r="AU1765" s="187" t="s">
        <v>86</v>
      </c>
      <c r="AV1765" s="14" t="s">
        <v>86</v>
      </c>
      <c r="AW1765" s="14" t="s">
        <v>31</v>
      </c>
      <c r="AX1765" s="14" t="s">
        <v>78</v>
      </c>
      <c r="AY1765" s="187" t="s">
        <v>157</v>
      </c>
    </row>
    <row r="1766" spans="2:51" s="15" customFormat="1" ht="12">
      <c r="B1766" s="204"/>
      <c r="D1766" s="179" t="s">
        <v>245</v>
      </c>
      <c r="E1766" s="205" t="s">
        <v>569</v>
      </c>
      <c r="F1766" s="206" t="s">
        <v>645</v>
      </c>
      <c r="H1766" s="207">
        <v>13.026</v>
      </c>
      <c r="I1766" s="208"/>
      <c r="L1766" s="204"/>
      <c r="M1766" s="209"/>
      <c r="N1766" s="210"/>
      <c r="O1766" s="210"/>
      <c r="P1766" s="210"/>
      <c r="Q1766" s="210"/>
      <c r="R1766" s="210"/>
      <c r="S1766" s="210"/>
      <c r="T1766" s="211"/>
      <c r="AT1766" s="205" t="s">
        <v>245</v>
      </c>
      <c r="AU1766" s="205" t="s">
        <v>86</v>
      </c>
      <c r="AV1766" s="15" t="s">
        <v>164</v>
      </c>
      <c r="AW1766" s="15" t="s">
        <v>31</v>
      </c>
      <c r="AX1766" s="15" t="s">
        <v>33</v>
      </c>
      <c r="AY1766" s="205" t="s">
        <v>157</v>
      </c>
    </row>
    <row r="1767" spans="1:47" s="2" customFormat="1" ht="12">
      <c r="A1767" s="33"/>
      <c r="B1767" s="34"/>
      <c r="C1767" s="33"/>
      <c r="D1767" s="179" t="s">
        <v>782</v>
      </c>
      <c r="E1767" s="33"/>
      <c r="F1767" s="220" t="s">
        <v>845</v>
      </c>
      <c r="G1767" s="33"/>
      <c r="H1767" s="33"/>
      <c r="I1767" s="33"/>
      <c r="J1767" s="33"/>
      <c r="K1767" s="33"/>
      <c r="L1767" s="34"/>
      <c r="M1767" s="202"/>
      <c r="N1767" s="203"/>
      <c r="O1767" s="59"/>
      <c r="P1767" s="59"/>
      <c r="Q1767" s="59"/>
      <c r="R1767" s="59"/>
      <c r="S1767" s="59"/>
      <c r="T1767" s="60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3"/>
      <c r="AE1767" s="33"/>
      <c r="AU1767" s="18" t="s">
        <v>86</v>
      </c>
    </row>
    <row r="1768" spans="1:47" s="2" customFormat="1" ht="12">
      <c r="A1768" s="33"/>
      <c r="B1768" s="34"/>
      <c r="C1768" s="33"/>
      <c r="D1768" s="179" t="s">
        <v>782</v>
      </c>
      <c r="E1768" s="33"/>
      <c r="F1768" s="221" t="s">
        <v>846</v>
      </c>
      <c r="G1768" s="33"/>
      <c r="H1768" s="222">
        <v>0</v>
      </c>
      <c r="I1768" s="33"/>
      <c r="J1768" s="33"/>
      <c r="K1768" s="33"/>
      <c r="L1768" s="34"/>
      <c r="M1768" s="202"/>
      <c r="N1768" s="203"/>
      <c r="O1768" s="59"/>
      <c r="P1768" s="59"/>
      <c r="Q1768" s="59"/>
      <c r="R1768" s="59"/>
      <c r="S1768" s="59"/>
      <c r="T1768" s="60"/>
      <c r="U1768" s="33"/>
      <c r="V1768" s="33"/>
      <c r="W1768" s="33"/>
      <c r="X1768" s="33"/>
      <c r="Y1768" s="33"/>
      <c r="Z1768" s="33"/>
      <c r="AA1768" s="33"/>
      <c r="AB1768" s="33"/>
      <c r="AC1768" s="33"/>
      <c r="AD1768" s="33"/>
      <c r="AE1768" s="33"/>
      <c r="AU1768" s="18" t="s">
        <v>86</v>
      </c>
    </row>
    <row r="1769" spans="1:47" s="2" customFormat="1" ht="12">
      <c r="A1769" s="33"/>
      <c r="B1769" s="34"/>
      <c r="C1769" s="33"/>
      <c r="D1769" s="179" t="s">
        <v>782</v>
      </c>
      <c r="E1769" s="33"/>
      <c r="F1769" s="221" t="s">
        <v>749</v>
      </c>
      <c r="G1769" s="33"/>
      <c r="H1769" s="222">
        <v>0</v>
      </c>
      <c r="I1769" s="33"/>
      <c r="J1769" s="33"/>
      <c r="K1769" s="33"/>
      <c r="L1769" s="34"/>
      <c r="M1769" s="202"/>
      <c r="N1769" s="203"/>
      <c r="O1769" s="59"/>
      <c r="P1769" s="59"/>
      <c r="Q1769" s="59"/>
      <c r="R1769" s="59"/>
      <c r="S1769" s="59"/>
      <c r="T1769" s="60"/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U1769" s="18" t="s">
        <v>86</v>
      </c>
    </row>
    <row r="1770" spans="1:47" s="2" customFormat="1" ht="12">
      <c r="A1770" s="33"/>
      <c r="B1770" s="34"/>
      <c r="C1770" s="33"/>
      <c r="D1770" s="179" t="s">
        <v>782</v>
      </c>
      <c r="E1770" s="33"/>
      <c r="F1770" s="221" t="s">
        <v>847</v>
      </c>
      <c r="G1770" s="33"/>
      <c r="H1770" s="222">
        <v>28.47</v>
      </c>
      <c r="I1770" s="33"/>
      <c r="J1770" s="33"/>
      <c r="K1770" s="33"/>
      <c r="L1770" s="34"/>
      <c r="M1770" s="202"/>
      <c r="N1770" s="203"/>
      <c r="O1770" s="59"/>
      <c r="P1770" s="59"/>
      <c r="Q1770" s="59"/>
      <c r="R1770" s="59"/>
      <c r="S1770" s="59"/>
      <c r="T1770" s="60"/>
      <c r="U1770" s="33"/>
      <c r="V1770" s="33"/>
      <c r="W1770" s="33"/>
      <c r="X1770" s="33"/>
      <c r="Y1770" s="33"/>
      <c r="Z1770" s="33"/>
      <c r="AA1770" s="33"/>
      <c r="AB1770" s="33"/>
      <c r="AC1770" s="33"/>
      <c r="AD1770" s="33"/>
      <c r="AE1770" s="33"/>
      <c r="AU1770" s="18" t="s">
        <v>86</v>
      </c>
    </row>
    <row r="1771" spans="1:47" s="2" customFormat="1" ht="12">
      <c r="A1771" s="33"/>
      <c r="B1771" s="34"/>
      <c r="C1771" s="33"/>
      <c r="D1771" s="179" t="s">
        <v>782</v>
      </c>
      <c r="E1771" s="33"/>
      <c r="F1771" s="221" t="s">
        <v>848</v>
      </c>
      <c r="G1771" s="33"/>
      <c r="H1771" s="222">
        <v>29.47</v>
      </c>
      <c r="I1771" s="33"/>
      <c r="J1771" s="33"/>
      <c r="K1771" s="33"/>
      <c r="L1771" s="34"/>
      <c r="M1771" s="202"/>
      <c r="N1771" s="203"/>
      <c r="O1771" s="59"/>
      <c r="P1771" s="59"/>
      <c r="Q1771" s="59"/>
      <c r="R1771" s="59"/>
      <c r="S1771" s="59"/>
      <c r="T1771" s="60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3"/>
      <c r="AE1771" s="33"/>
      <c r="AU1771" s="18" t="s">
        <v>86</v>
      </c>
    </row>
    <row r="1772" spans="1:47" s="2" customFormat="1" ht="12">
      <c r="A1772" s="33"/>
      <c r="B1772" s="34"/>
      <c r="C1772" s="33"/>
      <c r="D1772" s="179" t="s">
        <v>782</v>
      </c>
      <c r="E1772" s="33"/>
      <c r="F1772" s="221" t="s">
        <v>849</v>
      </c>
      <c r="G1772" s="33"/>
      <c r="H1772" s="222">
        <v>36.16</v>
      </c>
      <c r="I1772" s="33"/>
      <c r="J1772" s="33"/>
      <c r="K1772" s="33"/>
      <c r="L1772" s="34"/>
      <c r="M1772" s="202"/>
      <c r="N1772" s="203"/>
      <c r="O1772" s="59"/>
      <c r="P1772" s="59"/>
      <c r="Q1772" s="59"/>
      <c r="R1772" s="59"/>
      <c r="S1772" s="59"/>
      <c r="T1772" s="60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3"/>
      <c r="AE1772" s="33"/>
      <c r="AU1772" s="18" t="s">
        <v>86</v>
      </c>
    </row>
    <row r="1773" spans="1:47" s="2" customFormat="1" ht="12">
      <c r="A1773" s="33"/>
      <c r="B1773" s="34"/>
      <c r="C1773" s="33"/>
      <c r="D1773" s="179" t="s">
        <v>782</v>
      </c>
      <c r="E1773" s="33"/>
      <c r="F1773" s="221" t="s">
        <v>645</v>
      </c>
      <c r="G1773" s="33"/>
      <c r="H1773" s="222">
        <v>94.1</v>
      </c>
      <c r="I1773" s="33"/>
      <c r="J1773" s="33"/>
      <c r="K1773" s="33"/>
      <c r="L1773" s="34"/>
      <c r="M1773" s="202"/>
      <c r="N1773" s="203"/>
      <c r="O1773" s="59"/>
      <c r="P1773" s="59"/>
      <c r="Q1773" s="59"/>
      <c r="R1773" s="59"/>
      <c r="S1773" s="59"/>
      <c r="T1773" s="60"/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  <c r="AE1773" s="33"/>
      <c r="AU1773" s="18" t="s">
        <v>86</v>
      </c>
    </row>
    <row r="1774" spans="1:47" s="2" customFormat="1" ht="12">
      <c r="A1774" s="33"/>
      <c r="B1774" s="34"/>
      <c r="C1774" s="33"/>
      <c r="D1774" s="179" t="s">
        <v>782</v>
      </c>
      <c r="E1774" s="33"/>
      <c r="F1774" s="220" t="s">
        <v>810</v>
      </c>
      <c r="G1774" s="33"/>
      <c r="H1774" s="33"/>
      <c r="I1774" s="33"/>
      <c r="J1774" s="33"/>
      <c r="K1774" s="33"/>
      <c r="L1774" s="34"/>
      <c r="M1774" s="202"/>
      <c r="N1774" s="203"/>
      <c r="O1774" s="59"/>
      <c r="P1774" s="59"/>
      <c r="Q1774" s="59"/>
      <c r="R1774" s="59"/>
      <c r="S1774" s="59"/>
      <c r="T1774" s="60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U1774" s="18" t="s">
        <v>86</v>
      </c>
    </row>
    <row r="1775" spans="1:47" s="2" customFormat="1" ht="12">
      <c r="A1775" s="33"/>
      <c r="B1775" s="34"/>
      <c r="C1775" s="33"/>
      <c r="D1775" s="179" t="s">
        <v>782</v>
      </c>
      <c r="E1775" s="33"/>
      <c r="F1775" s="221" t="s">
        <v>800</v>
      </c>
      <c r="G1775" s="33"/>
      <c r="H1775" s="222">
        <v>0</v>
      </c>
      <c r="I1775" s="33"/>
      <c r="J1775" s="33"/>
      <c r="K1775" s="33"/>
      <c r="L1775" s="34"/>
      <c r="M1775" s="202"/>
      <c r="N1775" s="203"/>
      <c r="O1775" s="59"/>
      <c r="P1775" s="59"/>
      <c r="Q1775" s="59"/>
      <c r="R1775" s="59"/>
      <c r="S1775" s="59"/>
      <c r="T1775" s="60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  <c r="AE1775" s="33"/>
      <c r="AU1775" s="18" t="s">
        <v>86</v>
      </c>
    </row>
    <row r="1776" spans="1:47" s="2" customFormat="1" ht="12">
      <c r="A1776" s="33"/>
      <c r="B1776" s="34"/>
      <c r="C1776" s="33"/>
      <c r="D1776" s="179" t="s">
        <v>782</v>
      </c>
      <c r="E1776" s="33"/>
      <c r="F1776" s="221" t="s">
        <v>749</v>
      </c>
      <c r="G1776" s="33"/>
      <c r="H1776" s="222">
        <v>0</v>
      </c>
      <c r="I1776" s="33"/>
      <c r="J1776" s="33"/>
      <c r="K1776" s="33"/>
      <c r="L1776" s="34"/>
      <c r="M1776" s="202"/>
      <c r="N1776" s="203"/>
      <c r="O1776" s="59"/>
      <c r="P1776" s="59"/>
      <c r="Q1776" s="59"/>
      <c r="R1776" s="59"/>
      <c r="S1776" s="59"/>
      <c r="T1776" s="60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  <c r="AE1776" s="33"/>
      <c r="AU1776" s="18" t="s">
        <v>86</v>
      </c>
    </row>
    <row r="1777" spans="1:47" s="2" customFormat="1" ht="12">
      <c r="A1777" s="33"/>
      <c r="B1777" s="34"/>
      <c r="C1777" s="33"/>
      <c r="D1777" s="179" t="s">
        <v>782</v>
      </c>
      <c r="E1777" s="33"/>
      <c r="F1777" s="221" t="s">
        <v>801</v>
      </c>
      <c r="G1777" s="33"/>
      <c r="H1777" s="222">
        <v>22.01</v>
      </c>
      <c r="I1777" s="33"/>
      <c r="J1777" s="33"/>
      <c r="K1777" s="33"/>
      <c r="L1777" s="34"/>
      <c r="M1777" s="202"/>
      <c r="N1777" s="203"/>
      <c r="O1777" s="59"/>
      <c r="P1777" s="59"/>
      <c r="Q1777" s="59"/>
      <c r="R1777" s="59"/>
      <c r="S1777" s="59"/>
      <c r="T1777" s="60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U1777" s="18" t="s">
        <v>86</v>
      </c>
    </row>
    <row r="1778" spans="1:47" s="2" customFormat="1" ht="12">
      <c r="A1778" s="33"/>
      <c r="B1778" s="34"/>
      <c r="C1778" s="33"/>
      <c r="D1778" s="179" t="s">
        <v>782</v>
      </c>
      <c r="E1778" s="33"/>
      <c r="F1778" s="221" t="s">
        <v>803</v>
      </c>
      <c r="G1778" s="33"/>
      <c r="H1778" s="222">
        <v>3.27</v>
      </c>
      <c r="I1778" s="33"/>
      <c r="J1778" s="33"/>
      <c r="K1778" s="33"/>
      <c r="L1778" s="34"/>
      <c r="M1778" s="202"/>
      <c r="N1778" s="203"/>
      <c r="O1778" s="59"/>
      <c r="P1778" s="59"/>
      <c r="Q1778" s="59"/>
      <c r="R1778" s="59"/>
      <c r="S1778" s="59"/>
      <c r="T1778" s="60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U1778" s="18" t="s">
        <v>86</v>
      </c>
    </row>
    <row r="1779" spans="1:47" s="2" customFormat="1" ht="12">
      <c r="A1779" s="33"/>
      <c r="B1779" s="34"/>
      <c r="C1779" s="33"/>
      <c r="D1779" s="179" t="s">
        <v>782</v>
      </c>
      <c r="E1779" s="33"/>
      <c r="F1779" s="221" t="s">
        <v>805</v>
      </c>
      <c r="G1779" s="33"/>
      <c r="H1779" s="222">
        <v>9.72</v>
      </c>
      <c r="I1779" s="33"/>
      <c r="J1779" s="33"/>
      <c r="K1779" s="33"/>
      <c r="L1779" s="34"/>
      <c r="M1779" s="202"/>
      <c r="N1779" s="203"/>
      <c r="O1779" s="59"/>
      <c r="P1779" s="59"/>
      <c r="Q1779" s="59"/>
      <c r="R1779" s="59"/>
      <c r="S1779" s="59"/>
      <c r="T1779" s="60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  <c r="AE1779" s="33"/>
      <c r="AU1779" s="18" t="s">
        <v>86</v>
      </c>
    </row>
    <row r="1780" spans="1:47" s="2" customFormat="1" ht="12">
      <c r="A1780" s="33"/>
      <c r="B1780" s="34"/>
      <c r="C1780" s="33"/>
      <c r="D1780" s="179" t="s">
        <v>782</v>
      </c>
      <c r="E1780" s="33"/>
      <c r="F1780" s="221" t="s">
        <v>645</v>
      </c>
      <c r="G1780" s="33"/>
      <c r="H1780" s="222">
        <v>35</v>
      </c>
      <c r="I1780" s="33"/>
      <c r="J1780" s="33"/>
      <c r="K1780" s="33"/>
      <c r="L1780" s="34"/>
      <c r="M1780" s="202"/>
      <c r="N1780" s="203"/>
      <c r="O1780" s="59"/>
      <c r="P1780" s="59"/>
      <c r="Q1780" s="59"/>
      <c r="R1780" s="59"/>
      <c r="S1780" s="59"/>
      <c r="T1780" s="60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U1780" s="18" t="s">
        <v>86</v>
      </c>
    </row>
    <row r="1781" spans="1:65" s="2" customFormat="1" ht="16.5" customHeight="1">
      <c r="A1781" s="33"/>
      <c r="B1781" s="149"/>
      <c r="C1781" s="150" t="s">
        <v>2173</v>
      </c>
      <c r="D1781" s="150" t="s">
        <v>160</v>
      </c>
      <c r="E1781" s="151" t="s">
        <v>2174</v>
      </c>
      <c r="F1781" s="152" t="s">
        <v>2175</v>
      </c>
      <c r="G1781" s="153" t="s">
        <v>284</v>
      </c>
      <c r="H1781" s="154">
        <v>13.026</v>
      </c>
      <c r="I1781" s="155"/>
      <c r="J1781" s="156">
        <f>ROUND(I1781*H1781,2)</f>
        <v>0</v>
      </c>
      <c r="K1781" s="152" t="s">
        <v>636</v>
      </c>
      <c r="L1781" s="34"/>
      <c r="M1781" s="157" t="s">
        <v>1</v>
      </c>
      <c r="N1781" s="158" t="s">
        <v>43</v>
      </c>
      <c r="O1781" s="59"/>
      <c r="P1781" s="159">
        <f>O1781*H1781</f>
        <v>0</v>
      </c>
      <c r="Q1781" s="159">
        <v>0</v>
      </c>
      <c r="R1781" s="159">
        <f>Q1781*H1781</f>
        <v>0</v>
      </c>
      <c r="S1781" s="159">
        <v>0</v>
      </c>
      <c r="T1781" s="160">
        <f>S1781*H1781</f>
        <v>0</v>
      </c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  <c r="AE1781" s="33"/>
      <c r="AR1781" s="161" t="s">
        <v>169</v>
      </c>
      <c r="AT1781" s="161" t="s">
        <v>160</v>
      </c>
      <c r="AU1781" s="161" t="s">
        <v>86</v>
      </c>
      <c r="AY1781" s="18" t="s">
        <v>157</v>
      </c>
      <c r="BE1781" s="162">
        <f>IF(N1781="základní",J1781,0)</f>
        <v>0</v>
      </c>
      <c r="BF1781" s="162">
        <f>IF(N1781="snížená",J1781,0)</f>
        <v>0</v>
      </c>
      <c r="BG1781" s="162">
        <f>IF(N1781="zákl. přenesená",J1781,0)</f>
        <v>0</v>
      </c>
      <c r="BH1781" s="162">
        <f>IF(N1781="sníž. přenesená",J1781,0)</f>
        <v>0</v>
      </c>
      <c r="BI1781" s="162">
        <f>IF(N1781="nulová",J1781,0)</f>
        <v>0</v>
      </c>
      <c r="BJ1781" s="18" t="s">
        <v>33</v>
      </c>
      <c r="BK1781" s="162">
        <f>ROUND(I1781*H1781,2)</f>
        <v>0</v>
      </c>
      <c r="BL1781" s="18" t="s">
        <v>169</v>
      </c>
      <c r="BM1781" s="161" t="s">
        <v>2176</v>
      </c>
    </row>
    <row r="1782" spans="1:47" s="2" customFormat="1" ht="12">
      <c r="A1782" s="33"/>
      <c r="B1782" s="34"/>
      <c r="C1782" s="33"/>
      <c r="D1782" s="199" t="s">
        <v>638</v>
      </c>
      <c r="E1782" s="33"/>
      <c r="F1782" s="200" t="s">
        <v>2177</v>
      </c>
      <c r="G1782" s="33"/>
      <c r="H1782" s="33"/>
      <c r="I1782" s="201"/>
      <c r="J1782" s="33"/>
      <c r="K1782" s="33"/>
      <c r="L1782" s="34"/>
      <c r="M1782" s="202"/>
      <c r="N1782" s="203"/>
      <c r="O1782" s="59"/>
      <c r="P1782" s="59"/>
      <c r="Q1782" s="59"/>
      <c r="R1782" s="59"/>
      <c r="S1782" s="59"/>
      <c r="T1782" s="60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3"/>
      <c r="AE1782" s="33"/>
      <c r="AT1782" s="18" t="s">
        <v>638</v>
      </c>
      <c r="AU1782" s="18" t="s">
        <v>86</v>
      </c>
    </row>
    <row r="1783" spans="2:51" s="14" customFormat="1" ht="12">
      <c r="B1783" s="186"/>
      <c r="D1783" s="179" t="s">
        <v>245</v>
      </c>
      <c r="E1783" s="187" t="s">
        <v>1</v>
      </c>
      <c r="F1783" s="188" t="s">
        <v>2178</v>
      </c>
      <c r="H1783" s="189">
        <v>13.026</v>
      </c>
      <c r="I1783" s="190"/>
      <c r="L1783" s="186"/>
      <c r="M1783" s="191"/>
      <c r="N1783" s="192"/>
      <c r="O1783" s="192"/>
      <c r="P1783" s="192"/>
      <c r="Q1783" s="192"/>
      <c r="R1783" s="192"/>
      <c r="S1783" s="192"/>
      <c r="T1783" s="193"/>
      <c r="AT1783" s="187" t="s">
        <v>245</v>
      </c>
      <c r="AU1783" s="187" t="s">
        <v>86</v>
      </c>
      <c r="AV1783" s="14" t="s">
        <v>86</v>
      </c>
      <c r="AW1783" s="14" t="s">
        <v>31</v>
      </c>
      <c r="AX1783" s="14" t="s">
        <v>33</v>
      </c>
      <c r="AY1783" s="187" t="s">
        <v>157</v>
      </c>
    </row>
    <row r="1784" spans="1:47" s="2" customFormat="1" ht="12">
      <c r="A1784" s="33"/>
      <c r="B1784" s="34"/>
      <c r="C1784" s="33"/>
      <c r="D1784" s="179" t="s">
        <v>782</v>
      </c>
      <c r="E1784" s="33"/>
      <c r="F1784" s="220" t="s">
        <v>2179</v>
      </c>
      <c r="G1784" s="33"/>
      <c r="H1784" s="33"/>
      <c r="I1784" s="33"/>
      <c r="J1784" s="33"/>
      <c r="K1784" s="33"/>
      <c r="L1784" s="34"/>
      <c r="M1784" s="202"/>
      <c r="N1784" s="203"/>
      <c r="O1784" s="59"/>
      <c r="P1784" s="59"/>
      <c r="Q1784" s="59"/>
      <c r="R1784" s="59"/>
      <c r="S1784" s="59"/>
      <c r="T1784" s="60"/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3"/>
      <c r="AE1784" s="33"/>
      <c r="AU1784" s="18" t="s">
        <v>86</v>
      </c>
    </row>
    <row r="1785" spans="1:47" s="2" customFormat="1" ht="12">
      <c r="A1785" s="33"/>
      <c r="B1785" s="34"/>
      <c r="C1785" s="33"/>
      <c r="D1785" s="179" t="s">
        <v>782</v>
      </c>
      <c r="E1785" s="33"/>
      <c r="F1785" s="221" t="s">
        <v>1378</v>
      </c>
      <c r="G1785" s="33"/>
      <c r="H1785" s="222">
        <v>0</v>
      </c>
      <c r="I1785" s="33"/>
      <c r="J1785" s="33"/>
      <c r="K1785" s="33"/>
      <c r="L1785" s="34"/>
      <c r="M1785" s="202"/>
      <c r="N1785" s="203"/>
      <c r="O1785" s="59"/>
      <c r="P1785" s="59"/>
      <c r="Q1785" s="59"/>
      <c r="R1785" s="59"/>
      <c r="S1785" s="59"/>
      <c r="T1785" s="60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3"/>
      <c r="AE1785" s="33"/>
      <c r="AU1785" s="18" t="s">
        <v>86</v>
      </c>
    </row>
    <row r="1786" spans="1:47" s="2" customFormat="1" ht="12">
      <c r="A1786" s="33"/>
      <c r="B1786" s="34"/>
      <c r="C1786" s="33"/>
      <c r="D1786" s="179" t="s">
        <v>782</v>
      </c>
      <c r="E1786" s="33"/>
      <c r="F1786" s="221" t="s">
        <v>2168</v>
      </c>
      <c r="G1786" s="33"/>
      <c r="H1786" s="222">
        <v>2.016</v>
      </c>
      <c r="I1786" s="33"/>
      <c r="J1786" s="33"/>
      <c r="K1786" s="33"/>
      <c r="L1786" s="34"/>
      <c r="M1786" s="202"/>
      <c r="N1786" s="203"/>
      <c r="O1786" s="59"/>
      <c r="P1786" s="59"/>
      <c r="Q1786" s="59"/>
      <c r="R1786" s="59"/>
      <c r="S1786" s="59"/>
      <c r="T1786" s="60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  <c r="AE1786" s="33"/>
      <c r="AU1786" s="18" t="s">
        <v>86</v>
      </c>
    </row>
    <row r="1787" spans="1:47" s="2" customFormat="1" ht="12">
      <c r="A1787" s="33"/>
      <c r="B1787" s="34"/>
      <c r="C1787" s="33"/>
      <c r="D1787" s="179" t="s">
        <v>782</v>
      </c>
      <c r="E1787" s="33"/>
      <c r="F1787" s="221" t="s">
        <v>2169</v>
      </c>
      <c r="G1787" s="33"/>
      <c r="H1787" s="222">
        <v>0.449</v>
      </c>
      <c r="I1787" s="33"/>
      <c r="J1787" s="33"/>
      <c r="K1787" s="33"/>
      <c r="L1787" s="34"/>
      <c r="M1787" s="202"/>
      <c r="N1787" s="203"/>
      <c r="O1787" s="59"/>
      <c r="P1787" s="59"/>
      <c r="Q1787" s="59"/>
      <c r="R1787" s="59"/>
      <c r="S1787" s="59"/>
      <c r="T1787" s="60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3"/>
      <c r="AE1787" s="33"/>
      <c r="AU1787" s="18" t="s">
        <v>86</v>
      </c>
    </row>
    <row r="1788" spans="1:47" s="2" customFormat="1" ht="12">
      <c r="A1788" s="33"/>
      <c r="B1788" s="34"/>
      <c r="C1788" s="33"/>
      <c r="D1788" s="179" t="s">
        <v>782</v>
      </c>
      <c r="E1788" s="33"/>
      <c r="F1788" s="221" t="s">
        <v>2170</v>
      </c>
      <c r="G1788" s="33"/>
      <c r="H1788" s="222">
        <v>1.208</v>
      </c>
      <c r="I1788" s="33"/>
      <c r="J1788" s="33"/>
      <c r="K1788" s="33"/>
      <c r="L1788" s="34"/>
      <c r="M1788" s="202"/>
      <c r="N1788" s="203"/>
      <c r="O1788" s="59"/>
      <c r="P1788" s="59"/>
      <c r="Q1788" s="59"/>
      <c r="R1788" s="59"/>
      <c r="S1788" s="59"/>
      <c r="T1788" s="60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U1788" s="18" t="s">
        <v>86</v>
      </c>
    </row>
    <row r="1789" spans="1:47" s="2" customFormat="1" ht="12">
      <c r="A1789" s="33"/>
      <c r="B1789" s="34"/>
      <c r="C1789" s="33"/>
      <c r="D1789" s="179" t="s">
        <v>782</v>
      </c>
      <c r="E1789" s="33"/>
      <c r="F1789" s="221" t="s">
        <v>2171</v>
      </c>
      <c r="G1789" s="33"/>
      <c r="H1789" s="222">
        <v>2.848</v>
      </c>
      <c r="I1789" s="33"/>
      <c r="J1789" s="33"/>
      <c r="K1789" s="33"/>
      <c r="L1789" s="34"/>
      <c r="M1789" s="202"/>
      <c r="N1789" s="203"/>
      <c r="O1789" s="59"/>
      <c r="P1789" s="59"/>
      <c r="Q1789" s="59"/>
      <c r="R1789" s="59"/>
      <c r="S1789" s="59"/>
      <c r="T1789" s="60"/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3"/>
      <c r="AE1789" s="33"/>
      <c r="AU1789" s="18" t="s">
        <v>86</v>
      </c>
    </row>
    <row r="1790" spans="1:47" s="2" customFormat="1" ht="12">
      <c r="A1790" s="33"/>
      <c r="B1790" s="34"/>
      <c r="C1790" s="33"/>
      <c r="D1790" s="179" t="s">
        <v>782</v>
      </c>
      <c r="E1790" s="33"/>
      <c r="F1790" s="221" t="s">
        <v>2172</v>
      </c>
      <c r="G1790" s="33"/>
      <c r="H1790" s="222">
        <v>6.505</v>
      </c>
      <c r="I1790" s="33"/>
      <c r="J1790" s="33"/>
      <c r="K1790" s="33"/>
      <c r="L1790" s="34"/>
      <c r="M1790" s="202"/>
      <c r="N1790" s="203"/>
      <c r="O1790" s="59"/>
      <c r="P1790" s="59"/>
      <c r="Q1790" s="59"/>
      <c r="R1790" s="59"/>
      <c r="S1790" s="59"/>
      <c r="T1790" s="60"/>
      <c r="U1790" s="33"/>
      <c r="V1790" s="33"/>
      <c r="W1790" s="33"/>
      <c r="X1790" s="33"/>
      <c r="Y1790" s="33"/>
      <c r="Z1790" s="33"/>
      <c r="AA1790" s="33"/>
      <c r="AB1790" s="33"/>
      <c r="AC1790" s="33"/>
      <c r="AD1790" s="33"/>
      <c r="AE1790" s="33"/>
      <c r="AU1790" s="18" t="s">
        <v>86</v>
      </c>
    </row>
    <row r="1791" spans="1:47" s="2" customFormat="1" ht="12">
      <c r="A1791" s="33"/>
      <c r="B1791" s="34"/>
      <c r="C1791" s="33"/>
      <c r="D1791" s="179" t="s">
        <v>782</v>
      </c>
      <c r="E1791" s="33"/>
      <c r="F1791" s="221" t="s">
        <v>645</v>
      </c>
      <c r="G1791" s="33"/>
      <c r="H1791" s="222">
        <v>13.026</v>
      </c>
      <c r="I1791" s="33"/>
      <c r="J1791" s="33"/>
      <c r="K1791" s="33"/>
      <c r="L1791" s="34"/>
      <c r="M1791" s="202"/>
      <c r="N1791" s="203"/>
      <c r="O1791" s="59"/>
      <c r="P1791" s="59"/>
      <c r="Q1791" s="59"/>
      <c r="R1791" s="59"/>
      <c r="S1791" s="59"/>
      <c r="T1791" s="60"/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3"/>
      <c r="AE1791" s="33"/>
      <c r="AU1791" s="18" t="s">
        <v>86</v>
      </c>
    </row>
    <row r="1792" spans="1:65" s="2" customFormat="1" ht="16.5" customHeight="1">
      <c r="A1792" s="33"/>
      <c r="B1792" s="149"/>
      <c r="C1792" s="150" t="s">
        <v>2180</v>
      </c>
      <c r="D1792" s="150" t="s">
        <v>160</v>
      </c>
      <c r="E1792" s="151" t="s">
        <v>2181</v>
      </c>
      <c r="F1792" s="152" t="s">
        <v>2182</v>
      </c>
      <c r="G1792" s="153" t="s">
        <v>284</v>
      </c>
      <c r="H1792" s="154">
        <v>13.026</v>
      </c>
      <c r="I1792" s="155"/>
      <c r="J1792" s="156">
        <f>ROUND(I1792*H1792,2)</f>
        <v>0</v>
      </c>
      <c r="K1792" s="152" t="s">
        <v>636</v>
      </c>
      <c r="L1792" s="34"/>
      <c r="M1792" s="157" t="s">
        <v>1</v>
      </c>
      <c r="N1792" s="158" t="s">
        <v>43</v>
      </c>
      <c r="O1792" s="59"/>
      <c r="P1792" s="159">
        <f>O1792*H1792</f>
        <v>0</v>
      </c>
      <c r="Q1792" s="159">
        <v>0.00014</v>
      </c>
      <c r="R1792" s="159">
        <f>Q1792*H1792</f>
        <v>0.0018236399999999999</v>
      </c>
      <c r="S1792" s="159">
        <v>0</v>
      </c>
      <c r="T1792" s="160">
        <f>S1792*H1792</f>
        <v>0</v>
      </c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3"/>
      <c r="AE1792" s="33"/>
      <c r="AR1792" s="161" t="s">
        <v>169</v>
      </c>
      <c r="AT1792" s="161" t="s">
        <v>160</v>
      </c>
      <c r="AU1792" s="161" t="s">
        <v>86</v>
      </c>
      <c r="AY1792" s="18" t="s">
        <v>157</v>
      </c>
      <c r="BE1792" s="162">
        <f>IF(N1792="základní",J1792,0)</f>
        <v>0</v>
      </c>
      <c r="BF1792" s="162">
        <f>IF(N1792="snížená",J1792,0)</f>
        <v>0</v>
      </c>
      <c r="BG1792" s="162">
        <f>IF(N1792="zákl. přenesená",J1792,0)</f>
        <v>0</v>
      </c>
      <c r="BH1792" s="162">
        <f>IF(N1792="sníž. přenesená",J1792,0)</f>
        <v>0</v>
      </c>
      <c r="BI1792" s="162">
        <f>IF(N1792="nulová",J1792,0)</f>
        <v>0</v>
      </c>
      <c r="BJ1792" s="18" t="s">
        <v>33</v>
      </c>
      <c r="BK1792" s="162">
        <f>ROUND(I1792*H1792,2)</f>
        <v>0</v>
      </c>
      <c r="BL1792" s="18" t="s">
        <v>169</v>
      </c>
      <c r="BM1792" s="161" t="s">
        <v>2183</v>
      </c>
    </row>
    <row r="1793" spans="1:47" s="2" customFormat="1" ht="12">
      <c r="A1793" s="33"/>
      <c r="B1793" s="34"/>
      <c r="C1793" s="33"/>
      <c r="D1793" s="199" t="s">
        <v>638</v>
      </c>
      <c r="E1793" s="33"/>
      <c r="F1793" s="200" t="s">
        <v>2184</v>
      </c>
      <c r="G1793" s="33"/>
      <c r="H1793" s="33"/>
      <c r="I1793" s="201"/>
      <c r="J1793" s="33"/>
      <c r="K1793" s="33"/>
      <c r="L1793" s="34"/>
      <c r="M1793" s="202"/>
      <c r="N1793" s="203"/>
      <c r="O1793" s="59"/>
      <c r="P1793" s="59"/>
      <c r="Q1793" s="59"/>
      <c r="R1793" s="59"/>
      <c r="S1793" s="59"/>
      <c r="T1793" s="60"/>
      <c r="U1793" s="33"/>
      <c r="V1793" s="33"/>
      <c r="W1793" s="33"/>
      <c r="X1793" s="33"/>
      <c r="Y1793" s="33"/>
      <c r="Z1793" s="33"/>
      <c r="AA1793" s="33"/>
      <c r="AB1793" s="33"/>
      <c r="AC1793" s="33"/>
      <c r="AD1793" s="33"/>
      <c r="AE1793" s="33"/>
      <c r="AT1793" s="18" t="s">
        <v>638</v>
      </c>
      <c r="AU1793" s="18" t="s">
        <v>86</v>
      </c>
    </row>
    <row r="1794" spans="2:51" s="14" customFormat="1" ht="12">
      <c r="B1794" s="186"/>
      <c r="D1794" s="179" t="s">
        <v>245</v>
      </c>
      <c r="E1794" s="187" t="s">
        <v>1</v>
      </c>
      <c r="F1794" s="188" t="s">
        <v>2178</v>
      </c>
      <c r="H1794" s="189">
        <v>13.026</v>
      </c>
      <c r="I1794" s="190"/>
      <c r="L1794" s="186"/>
      <c r="M1794" s="191"/>
      <c r="N1794" s="192"/>
      <c r="O1794" s="192"/>
      <c r="P1794" s="192"/>
      <c r="Q1794" s="192"/>
      <c r="R1794" s="192"/>
      <c r="S1794" s="192"/>
      <c r="T1794" s="193"/>
      <c r="AT1794" s="187" t="s">
        <v>245</v>
      </c>
      <c r="AU1794" s="187" t="s">
        <v>86</v>
      </c>
      <c r="AV1794" s="14" t="s">
        <v>86</v>
      </c>
      <c r="AW1794" s="14" t="s">
        <v>31</v>
      </c>
      <c r="AX1794" s="14" t="s">
        <v>33</v>
      </c>
      <c r="AY1794" s="187" t="s">
        <v>157</v>
      </c>
    </row>
    <row r="1795" spans="1:47" s="2" customFormat="1" ht="12">
      <c r="A1795" s="33"/>
      <c r="B1795" s="34"/>
      <c r="C1795" s="33"/>
      <c r="D1795" s="179" t="s">
        <v>782</v>
      </c>
      <c r="E1795" s="33"/>
      <c r="F1795" s="220" t="s">
        <v>2179</v>
      </c>
      <c r="G1795" s="33"/>
      <c r="H1795" s="33"/>
      <c r="I1795" s="33"/>
      <c r="J1795" s="33"/>
      <c r="K1795" s="33"/>
      <c r="L1795" s="34"/>
      <c r="M1795" s="202"/>
      <c r="N1795" s="203"/>
      <c r="O1795" s="59"/>
      <c r="P1795" s="59"/>
      <c r="Q1795" s="59"/>
      <c r="R1795" s="59"/>
      <c r="S1795" s="59"/>
      <c r="T1795" s="60"/>
      <c r="U1795" s="33"/>
      <c r="V1795" s="33"/>
      <c r="W1795" s="33"/>
      <c r="X1795" s="33"/>
      <c r="Y1795" s="33"/>
      <c r="Z1795" s="33"/>
      <c r="AA1795" s="33"/>
      <c r="AB1795" s="33"/>
      <c r="AC1795" s="33"/>
      <c r="AD1795" s="33"/>
      <c r="AE1795" s="33"/>
      <c r="AU1795" s="18" t="s">
        <v>86</v>
      </c>
    </row>
    <row r="1796" spans="1:47" s="2" customFormat="1" ht="12">
      <c r="A1796" s="33"/>
      <c r="B1796" s="34"/>
      <c r="C1796" s="33"/>
      <c r="D1796" s="179" t="s">
        <v>782</v>
      </c>
      <c r="E1796" s="33"/>
      <c r="F1796" s="221" t="s">
        <v>1378</v>
      </c>
      <c r="G1796" s="33"/>
      <c r="H1796" s="222">
        <v>0</v>
      </c>
      <c r="I1796" s="33"/>
      <c r="J1796" s="33"/>
      <c r="K1796" s="33"/>
      <c r="L1796" s="34"/>
      <c r="M1796" s="202"/>
      <c r="N1796" s="203"/>
      <c r="O1796" s="59"/>
      <c r="P1796" s="59"/>
      <c r="Q1796" s="59"/>
      <c r="R1796" s="59"/>
      <c r="S1796" s="59"/>
      <c r="T1796" s="60"/>
      <c r="U1796" s="33"/>
      <c r="V1796" s="33"/>
      <c r="W1796" s="33"/>
      <c r="X1796" s="33"/>
      <c r="Y1796" s="33"/>
      <c r="Z1796" s="33"/>
      <c r="AA1796" s="33"/>
      <c r="AB1796" s="33"/>
      <c r="AC1796" s="33"/>
      <c r="AD1796" s="33"/>
      <c r="AE1796" s="33"/>
      <c r="AU1796" s="18" t="s">
        <v>86</v>
      </c>
    </row>
    <row r="1797" spans="1:47" s="2" customFormat="1" ht="12">
      <c r="A1797" s="33"/>
      <c r="B1797" s="34"/>
      <c r="C1797" s="33"/>
      <c r="D1797" s="179" t="s">
        <v>782</v>
      </c>
      <c r="E1797" s="33"/>
      <c r="F1797" s="221" t="s">
        <v>2168</v>
      </c>
      <c r="G1797" s="33"/>
      <c r="H1797" s="222">
        <v>2.016</v>
      </c>
      <c r="I1797" s="33"/>
      <c r="J1797" s="33"/>
      <c r="K1797" s="33"/>
      <c r="L1797" s="34"/>
      <c r="M1797" s="202"/>
      <c r="N1797" s="203"/>
      <c r="O1797" s="59"/>
      <c r="P1797" s="59"/>
      <c r="Q1797" s="59"/>
      <c r="R1797" s="59"/>
      <c r="S1797" s="59"/>
      <c r="T1797" s="60"/>
      <c r="U1797" s="33"/>
      <c r="V1797" s="33"/>
      <c r="W1797" s="33"/>
      <c r="X1797" s="33"/>
      <c r="Y1797" s="33"/>
      <c r="Z1797" s="33"/>
      <c r="AA1797" s="33"/>
      <c r="AB1797" s="33"/>
      <c r="AC1797" s="33"/>
      <c r="AD1797" s="33"/>
      <c r="AE1797" s="33"/>
      <c r="AU1797" s="18" t="s">
        <v>86</v>
      </c>
    </row>
    <row r="1798" spans="1:47" s="2" customFormat="1" ht="12">
      <c r="A1798" s="33"/>
      <c r="B1798" s="34"/>
      <c r="C1798" s="33"/>
      <c r="D1798" s="179" t="s">
        <v>782</v>
      </c>
      <c r="E1798" s="33"/>
      <c r="F1798" s="221" t="s">
        <v>2169</v>
      </c>
      <c r="G1798" s="33"/>
      <c r="H1798" s="222">
        <v>0.449</v>
      </c>
      <c r="I1798" s="33"/>
      <c r="J1798" s="33"/>
      <c r="K1798" s="33"/>
      <c r="L1798" s="34"/>
      <c r="M1798" s="202"/>
      <c r="N1798" s="203"/>
      <c r="O1798" s="59"/>
      <c r="P1798" s="59"/>
      <c r="Q1798" s="59"/>
      <c r="R1798" s="59"/>
      <c r="S1798" s="59"/>
      <c r="T1798" s="60"/>
      <c r="U1798" s="33"/>
      <c r="V1798" s="33"/>
      <c r="W1798" s="33"/>
      <c r="X1798" s="33"/>
      <c r="Y1798" s="33"/>
      <c r="Z1798" s="33"/>
      <c r="AA1798" s="33"/>
      <c r="AB1798" s="33"/>
      <c r="AC1798" s="33"/>
      <c r="AD1798" s="33"/>
      <c r="AE1798" s="33"/>
      <c r="AU1798" s="18" t="s">
        <v>86</v>
      </c>
    </row>
    <row r="1799" spans="1:47" s="2" customFormat="1" ht="12">
      <c r="A1799" s="33"/>
      <c r="B1799" s="34"/>
      <c r="C1799" s="33"/>
      <c r="D1799" s="179" t="s">
        <v>782</v>
      </c>
      <c r="E1799" s="33"/>
      <c r="F1799" s="221" t="s">
        <v>2170</v>
      </c>
      <c r="G1799" s="33"/>
      <c r="H1799" s="222">
        <v>1.208</v>
      </c>
      <c r="I1799" s="33"/>
      <c r="J1799" s="33"/>
      <c r="K1799" s="33"/>
      <c r="L1799" s="34"/>
      <c r="M1799" s="202"/>
      <c r="N1799" s="203"/>
      <c r="O1799" s="59"/>
      <c r="P1799" s="59"/>
      <c r="Q1799" s="59"/>
      <c r="R1799" s="59"/>
      <c r="S1799" s="59"/>
      <c r="T1799" s="60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U1799" s="18" t="s">
        <v>86</v>
      </c>
    </row>
    <row r="1800" spans="1:47" s="2" customFormat="1" ht="12">
      <c r="A1800" s="33"/>
      <c r="B1800" s="34"/>
      <c r="C1800" s="33"/>
      <c r="D1800" s="179" t="s">
        <v>782</v>
      </c>
      <c r="E1800" s="33"/>
      <c r="F1800" s="221" t="s">
        <v>2171</v>
      </c>
      <c r="G1800" s="33"/>
      <c r="H1800" s="222">
        <v>2.848</v>
      </c>
      <c r="I1800" s="33"/>
      <c r="J1800" s="33"/>
      <c r="K1800" s="33"/>
      <c r="L1800" s="34"/>
      <c r="M1800" s="202"/>
      <c r="N1800" s="203"/>
      <c r="O1800" s="59"/>
      <c r="P1800" s="59"/>
      <c r="Q1800" s="59"/>
      <c r="R1800" s="59"/>
      <c r="S1800" s="59"/>
      <c r="T1800" s="60"/>
      <c r="U1800" s="33"/>
      <c r="V1800" s="33"/>
      <c r="W1800" s="33"/>
      <c r="X1800" s="33"/>
      <c r="Y1800" s="33"/>
      <c r="Z1800" s="33"/>
      <c r="AA1800" s="33"/>
      <c r="AB1800" s="33"/>
      <c r="AC1800" s="33"/>
      <c r="AD1800" s="33"/>
      <c r="AE1800" s="33"/>
      <c r="AU1800" s="18" t="s">
        <v>86</v>
      </c>
    </row>
    <row r="1801" spans="1:47" s="2" customFormat="1" ht="12">
      <c r="A1801" s="33"/>
      <c r="B1801" s="34"/>
      <c r="C1801" s="33"/>
      <c r="D1801" s="179" t="s">
        <v>782</v>
      </c>
      <c r="E1801" s="33"/>
      <c r="F1801" s="221" t="s">
        <v>2172</v>
      </c>
      <c r="G1801" s="33"/>
      <c r="H1801" s="222">
        <v>6.505</v>
      </c>
      <c r="I1801" s="33"/>
      <c r="J1801" s="33"/>
      <c r="K1801" s="33"/>
      <c r="L1801" s="34"/>
      <c r="M1801" s="202"/>
      <c r="N1801" s="203"/>
      <c r="O1801" s="59"/>
      <c r="P1801" s="59"/>
      <c r="Q1801" s="59"/>
      <c r="R1801" s="59"/>
      <c r="S1801" s="59"/>
      <c r="T1801" s="60"/>
      <c r="U1801" s="33"/>
      <c r="V1801" s="33"/>
      <c r="W1801" s="33"/>
      <c r="X1801" s="33"/>
      <c r="Y1801" s="33"/>
      <c r="Z1801" s="33"/>
      <c r="AA1801" s="33"/>
      <c r="AB1801" s="33"/>
      <c r="AC1801" s="33"/>
      <c r="AD1801" s="33"/>
      <c r="AE1801" s="33"/>
      <c r="AU1801" s="18" t="s">
        <v>86</v>
      </c>
    </row>
    <row r="1802" spans="1:47" s="2" customFormat="1" ht="12">
      <c r="A1802" s="33"/>
      <c r="B1802" s="34"/>
      <c r="C1802" s="33"/>
      <c r="D1802" s="179" t="s">
        <v>782</v>
      </c>
      <c r="E1802" s="33"/>
      <c r="F1802" s="221" t="s">
        <v>645</v>
      </c>
      <c r="G1802" s="33"/>
      <c r="H1802" s="222">
        <v>13.026</v>
      </c>
      <c r="I1802" s="33"/>
      <c r="J1802" s="33"/>
      <c r="K1802" s="33"/>
      <c r="L1802" s="34"/>
      <c r="M1802" s="202"/>
      <c r="N1802" s="203"/>
      <c r="O1802" s="59"/>
      <c r="P1802" s="59"/>
      <c r="Q1802" s="59"/>
      <c r="R1802" s="59"/>
      <c r="S1802" s="59"/>
      <c r="T1802" s="60"/>
      <c r="U1802" s="33"/>
      <c r="V1802" s="33"/>
      <c r="W1802" s="33"/>
      <c r="X1802" s="33"/>
      <c r="Y1802" s="33"/>
      <c r="Z1802" s="33"/>
      <c r="AA1802" s="33"/>
      <c r="AB1802" s="33"/>
      <c r="AC1802" s="33"/>
      <c r="AD1802" s="33"/>
      <c r="AE1802" s="33"/>
      <c r="AU1802" s="18" t="s">
        <v>86</v>
      </c>
    </row>
    <row r="1803" spans="1:65" s="2" customFormat="1" ht="16.5" customHeight="1">
      <c r="A1803" s="33"/>
      <c r="B1803" s="149"/>
      <c r="C1803" s="150" t="s">
        <v>2185</v>
      </c>
      <c r="D1803" s="150" t="s">
        <v>160</v>
      </c>
      <c r="E1803" s="151" t="s">
        <v>2186</v>
      </c>
      <c r="F1803" s="152" t="s">
        <v>2187</v>
      </c>
      <c r="G1803" s="153" t="s">
        <v>284</v>
      </c>
      <c r="H1803" s="154">
        <v>26.052</v>
      </c>
      <c r="I1803" s="155"/>
      <c r="J1803" s="156">
        <f>ROUND(I1803*H1803,2)</f>
        <v>0</v>
      </c>
      <c r="K1803" s="152" t="s">
        <v>636</v>
      </c>
      <c r="L1803" s="34"/>
      <c r="M1803" s="157" t="s">
        <v>1</v>
      </c>
      <c r="N1803" s="158" t="s">
        <v>43</v>
      </c>
      <c r="O1803" s="59"/>
      <c r="P1803" s="159">
        <f>O1803*H1803</f>
        <v>0</v>
      </c>
      <c r="Q1803" s="159">
        <v>0.00013</v>
      </c>
      <c r="R1803" s="159">
        <f>Q1803*H1803</f>
        <v>0.0033867599999999995</v>
      </c>
      <c r="S1803" s="159">
        <v>0</v>
      </c>
      <c r="T1803" s="160">
        <f>S1803*H1803</f>
        <v>0</v>
      </c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  <c r="AE1803" s="33"/>
      <c r="AR1803" s="161" t="s">
        <v>169</v>
      </c>
      <c r="AT1803" s="161" t="s">
        <v>160</v>
      </c>
      <c r="AU1803" s="161" t="s">
        <v>86</v>
      </c>
      <c r="AY1803" s="18" t="s">
        <v>157</v>
      </c>
      <c r="BE1803" s="162">
        <f>IF(N1803="základní",J1803,0)</f>
        <v>0</v>
      </c>
      <c r="BF1803" s="162">
        <f>IF(N1803="snížená",J1803,0)</f>
        <v>0</v>
      </c>
      <c r="BG1803" s="162">
        <f>IF(N1803="zákl. přenesená",J1803,0)</f>
        <v>0</v>
      </c>
      <c r="BH1803" s="162">
        <f>IF(N1803="sníž. přenesená",J1803,0)</f>
        <v>0</v>
      </c>
      <c r="BI1803" s="162">
        <f>IF(N1803="nulová",J1803,0)</f>
        <v>0</v>
      </c>
      <c r="BJ1803" s="18" t="s">
        <v>33</v>
      </c>
      <c r="BK1803" s="162">
        <f>ROUND(I1803*H1803,2)</f>
        <v>0</v>
      </c>
      <c r="BL1803" s="18" t="s">
        <v>169</v>
      </c>
      <c r="BM1803" s="161" t="s">
        <v>2188</v>
      </c>
    </row>
    <row r="1804" spans="1:47" s="2" customFormat="1" ht="12">
      <c r="A1804" s="33"/>
      <c r="B1804" s="34"/>
      <c r="C1804" s="33"/>
      <c r="D1804" s="199" t="s">
        <v>638</v>
      </c>
      <c r="E1804" s="33"/>
      <c r="F1804" s="200" t="s">
        <v>2189</v>
      </c>
      <c r="G1804" s="33"/>
      <c r="H1804" s="33"/>
      <c r="I1804" s="201"/>
      <c r="J1804" s="33"/>
      <c r="K1804" s="33"/>
      <c r="L1804" s="34"/>
      <c r="M1804" s="202"/>
      <c r="N1804" s="203"/>
      <c r="O1804" s="59"/>
      <c r="P1804" s="59"/>
      <c r="Q1804" s="59"/>
      <c r="R1804" s="59"/>
      <c r="S1804" s="59"/>
      <c r="T1804" s="60"/>
      <c r="U1804" s="33"/>
      <c r="V1804" s="33"/>
      <c r="W1804" s="33"/>
      <c r="X1804" s="33"/>
      <c r="Y1804" s="33"/>
      <c r="Z1804" s="33"/>
      <c r="AA1804" s="33"/>
      <c r="AB1804" s="33"/>
      <c r="AC1804" s="33"/>
      <c r="AD1804" s="33"/>
      <c r="AE1804" s="33"/>
      <c r="AT1804" s="18" t="s">
        <v>638</v>
      </c>
      <c r="AU1804" s="18" t="s">
        <v>86</v>
      </c>
    </row>
    <row r="1805" spans="2:51" s="14" customFormat="1" ht="12">
      <c r="B1805" s="186"/>
      <c r="D1805" s="179" t="s">
        <v>245</v>
      </c>
      <c r="E1805" s="187" t="s">
        <v>1</v>
      </c>
      <c r="F1805" s="188" t="s">
        <v>2190</v>
      </c>
      <c r="H1805" s="189">
        <v>26.052</v>
      </c>
      <c r="I1805" s="190"/>
      <c r="L1805" s="186"/>
      <c r="M1805" s="191"/>
      <c r="N1805" s="192"/>
      <c r="O1805" s="192"/>
      <c r="P1805" s="192"/>
      <c r="Q1805" s="192"/>
      <c r="R1805" s="192"/>
      <c r="S1805" s="192"/>
      <c r="T1805" s="193"/>
      <c r="AT1805" s="187" t="s">
        <v>245</v>
      </c>
      <c r="AU1805" s="187" t="s">
        <v>86</v>
      </c>
      <c r="AV1805" s="14" t="s">
        <v>86</v>
      </c>
      <c r="AW1805" s="14" t="s">
        <v>31</v>
      </c>
      <c r="AX1805" s="14" t="s">
        <v>33</v>
      </c>
      <c r="AY1805" s="187" t="s">
        <v>157</v>
      </c>
    </row>
    <row r="1806" spans="1:47" s="2" customFormat="1" ht="12">
      <c r="A1806" s="33"/>
      <c r="B1806" s="34"/>
      <c r="C1806" s="33"/>
      <c r="D1806" s="179" t="s">
        <v>782</v>
      </c>
      <c r="E1806" s="33"/>
      <c r="F1806" s="220" t="s">
        <v>2179</v>
      </c>
      <c r="G1806" s="33"/>
      <c r="H1806" s="33"/>
      <c r="I1806" s="33"/>
      <c r="J1806" s="33"/>
      <c r="K1806" s="33"/>
      <c r="L1806" s="34"/>
      <c r="M1806" s="202"/>
      <c r="N1806" s="203"/>
      <c r="O1806" s="59"/>
      <c r="P1806" s="59"/>
      <c r="Q1806" s="59"/>
      <c r="R1806" s="59"/>
      <c r="S1806" s="59"/>
      <c r="T1806" s="60"/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3"/>
      <c r="AE1806" s="33"/>
      <c r="AU1806" s="18" t="s">
        <v>86</v>
      </c>
    </row>
    <row r="1807" spans="1:47" s="2" customFormat="1" ht="12">
      <c r="A1807" s="33"/>
      <c r="B1807" s="34"/>
      <c r="C1807" s="33"/>
      <c r="D1807" s="179" t="s">
        <v>782</v>
      </c>
      <c r="E1807" s="33"/>
      <c r="F1807" s="221" t="s">
        <v>1378</v>
      </c>
      <c r="G1807" s="33"/>
      <c r="H1807" s="222">
        <v>0</v>
      </c>
      <c r="I1807" s="33"/>
      <c r="J1807" s="33"/>
      <c r="K1807" s="33"/>
      <c r="L1807" s="34"/>
      <c r="M1807" s="202"/>
      <c r="N1807" s="203"/>
      <c r="O1807" s="59"/>
      <c r="P1807" s="59"/>
      <c r="Q1807" s="59"/>
      <c r="R1807" s="59"/>
      <c r="S1807" s="59"/>
      <c r="T1807" s="60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U1807" s="18" t="s">
        <v>86</v>
      </c>
    </row>
    <row r="1808" spans="1:47" s="2" customFormat="1" ht="12">
      <c r="A1808" s="33"/>
      <c r="B1808" s="34"/>
      <c r="C1808" s="33"/>
      <c r="D1808" s="179" t="s">
        <v>782</v>
      </c>
      <c r="E1808" s="33"/>
      <c r="F1808" s="221" t="s">
        <v>2168</v>
      </c>
      <c r="G1808" s="33"/>
      <c r="H1808" s="222">
        <v>2.016</v>
      </c>
      <c r="I1808" s="33"/>
      <c r="J1808" s="33"/>
      <c r="K1808" s="33"/>
      <c r="L1808" s="34"/>
      <c r="M1808" s="202"/>
      <c r="N1808" s="203"/>
      <c r="O1808" s="59"/>
      <c r="P1808" s="59"/>
      <c r="Q1808" s="59"/>
      <c r="R1808" s="59"/>
      <c r="S1808" s="59"/>
      <c r="T1808" s="60"/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3"/>
      <c r="AE1808" s="33"/>
      <c r="AU1808" s="18" t="s">
        <v>86</v>
      </c>
    </row>
    <row r="1809" spans="1:47" s="2" customFormat="1" ht="12">
      <c r="A1809" s="33"/>
      <c r="B1809" s="34"/>
      <c r="C1809" s="33"/>
      <c r="D1809" s="179" t="s">
        <v>782</v>
      </c>
      <c r="E1809" s="33"/>
      <c r="F1809" s="221" t="s">
        <v>2169</v>
      </c>
      <c r="G1809" s="33"/>
      <c r="H1809" s="222">
        <v>0.449</v>
      </c>
      <c r="I1809" s="33"/>
      <c r="J1809" s="33"/>
      <c r="K1809" s="33"/>
      <c r="L1809" s="34"/>
      <c r="M1809" s="202"/>
      <c r="N1809" s="203"/>
      <c r="O1809" s="59"/>
      <c r="P1809" s="59"/>
      <c r="Q1809" s="59"/>
      <c r="R1809" s="59"/>
      <c r="S1809" s="59"/>
      <c r="T1809" s="60"/>
      <c r="U1809" s="33"/>
      <c r="V1809" s="33"/>
      <c r="W1809" s="33"/>
      <c r="X1809" s="33"/>
      <c r="Y1809" s="33"/>
      <c r="Z1809" s="33"/>
      <c r="AA1809" s="33"/>
      <c r="AB1809" s="33"/>
      <c r="AC1809" s="33"/>
      <c r="AD1809" s="33"/>
      <c r="AE1809" s="33"/>
      <c r="AU1809" s="18" t="s">
        <v>86</v>
      </c>
    </row>
    <row r="1810" spans="1:47" s="2" customFormat="1" ht="12">
      <c r="A1810" s="33"/>
      <c r="B1810" s="34"/>
      <c r="C1810" s="33"/>
      <c r="D1810" s="179" t="s">
        <v>782</v>
      </c>
      <c r="E1810" s="33"/>
      <c r="F1810" s="221" t="s">
        <v>2170</v>
      </c>
      <c r="G1810" s="33"/>
      <c r="H1810" s="222">
        <v>1.208</v>
      </c>
      <c r="I1810" s="33"/>
      <c r="J1810" s="33"/>
      <c r="K1810" s="33"/>
      <c r="L1810" s="34"/>
      <c r="M1810" s="202"/>
      <c r="N1810" s="203"/>
      <c r="O1810" s="59"/>
      <c r="P1810" s="59"/>
      <c r="Q1810" s="59"/>
      <c r="R1810" s="59"/>
      <c r="S1810" s="59"/>
      <c r="T1810" s="60"/>
      <c r="U1810" s="33"/>
      <c r="V1810" s="33"/>
      <c r="W1810" s="33"/>
      <c r="X1810" s="33"/>
      <c r="Y1810" s="33"/>
      <c r="Z1810" s="33"/>
      <c r="AA1810" s="33"/>
      <c r="AB1810" s="33"/>
      <c r="AC1810" s="33"/>
      <c r="AD1810" s="33"/>
      <c r="AE1810" s="33"/>
      <c r="AU1810" s="18" t="s">
        <v>86</v>
      </c>
    </row>
    <row r="1811" spans="1:47" s="2" customFormat="1" ht="12">
      <c r="A1811" s="33"/>
      <c r="B1811" s="34"/>
      <c r="C1811" s="33"/>
      <c r="D1811" s="179" t="s">
        <v>782</v>
      </c>
      <c r="E1811" s="33"/>
      <c r="F1811" s="221" t="s">
        <v>2171</v>
      </c>
      <c r="G1811" s="33"/>
      <c r="H1811" s="222">
        <v>2.848</v>
      </c>
      <c r="I1811" s="33"/>
      <c r="J1811" s="33"/>
      <c r="K1811" s="33"/>
      <c r="L1811" s="34"/>
      <c r="M1811" s="202"/>
      <c r="N1811" s="203"/>
      <c r="O1811" s="59"/>
      <c r="P1811" s="59"/>
      <c r="Q1811" s="59"/>
      <c r="R1811" s="59"/>
      <c r="S1811" s="59"/>
      <c r="T1811" s="60"/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  <c r="AE1811" s="33"/>
      <c r="AU1811" s="18" t="s">
        <v>86</v>
      </c>
    </row>
    <row r="1812" spans="1:47" s="2" customFormat="1" ht="12">
      <c r="A1812" s="33"/>
      <c r="B1812" s="34"/>
      <c r="C1812" s="33"/>
      <c r="D1812" s="179" t="s">
        <v>782</v>
      </c>
      <c r="E1812" s="33"/>
      <c r="F1812" s="221" t="s">
        <v>2172</v>
      </c>
      <c r="G1812" s="33"/>
      <c r="H1812" s="222">
        <v>6.505</v>
      </c>
      <c r="I1812" s="33"/>
      <c r="J1812" s="33"/>
      <c r="K1812" s="33"/>
      <c r="L1812" s="34"/>
      <c r="M1812" s="202"/>
      <c r="N1812" s="203"/>
      <c r="O1812" s="59"/>
      <c r="P1812" s="59"/>
      <c r="Q1812" s="59"/>
      <c r="R1812" s="59"/>
      <c r="S1812" s="59"/>
      <c r="T1812" s="60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3"/>
      <c r="AE1812" s="33"/>
      <c r="AU1812" s="18" t="s">
        <v>86</v>
      </c>
    </row>
    <row r="1813" spans="1:47" s="2" customFormat="1" ht="12">
      <c r="A1813" s="33"/>
      <c r="B1813" s="34"/>
      <c r="C1813" s="33"/>
      <c r="D1813" s="179" t="s">
        <v>782</v>
      </c>
      <c r="E1813" s="33"/>
      <c r="F1813" s="221" t="s">
        <v>645</v>
      </c>
      <c r="G1813" s="33"/>
      <c r="H1813" s="222">
        <v>13.026</v>
      </c>
      <c r="I1813" s="33"/>
      <c r="J1813" s="33"/>
      <c r="K1813" s="33"/>
      <c r="L1813" s="34"/>
      <c r="M1813" s="224"/>
      <c r="N1813" s="225"/>
      <c r="O1813" s="175"/>
      <c r="P1813" s="175"/>
      <c r="Q1813" s="175"/>
      <c r="R1813" s="175"/>
      <c r="S1813" s="175"/>
      <c r="T1813" s="226"/>
      <c r="U1813" s="33"/>
      <c r="V1813" s="33"/>
      <c r="W1813" s="33"/>
      <c r="X1813" s="33"/>
      <c r="Y1813" s="33"/>
      <c r="Z1813" s="33"/>
      <c r="AA1813" s="33"/>
      <c r="AB1813" s="33"/>
      <c r="AC1813" s="33"/>
      <c r="AD1813" s="33"/>
      <c r="AE1813" s="33"/>
      <c r="AU1813" s="18" t="s">
        <v>86</v>
      </c>
    </row>
    <row r="1814" spans="1:31" s="2" customFormat="1" ht="6.95" customHeight="1">
      <c r="A1814" s="33"/>
      <c r="B1814" s="48"/>
      <c r="C1814" s="49"/>
      <c r="D1814" s="49"/>
      <c r="E1814" s="49"/>
      <c r="F1814" s="49"/>
      <c r="G1814" s="49"/>
      <c r="H1814" s="49"/>
      <c r="I1814" s="49"/>
      <c r="J1814" s="49"/>
      <c r="K1814" s="49"/>
      <c r="L1814" s="34"/>
      <c r="M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  <c r="AA1814" s="33"/>
      <c r="AB1814" s="33"/>
      <c r="AC1814" s="33"/>
      <c r="AD1814" s="33"/>
      <c r="AE1814" s="33"/>
    </row>
  </sheetData>
  <autoFilter ref="C139:K1813"/>
  <mergeCells count="15">
    <mergeCell ref="E126:H126"/>
    <mergeCell ref="E130:H130"/>
    <mergeCell ref="E128:H128"/>
    <mergeCell ref="E132:H13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hyperlinks>
    <hyperlink ref="F144" r:id="rId1" display="https://podminky.urs.cz/item/CS_URS_2024_01/112101101"/>
    <hyperlink ref="F152" r:id="rId2" display="https://podminky.urs.cz/item/CS_URS_2024_01/112101102"/>
    <hyperlink ref="F155" r:id="rId3" display="https://podminky.urs.cz/item/CS_URS_2024_01/112251101"/>
    <hyperlink ref="F158" r:id="rId4" display="https://podminky.urs.cz/item/CS_URS_2024_01/112251102"/>
    <hyperlink ref="F161" r:id="rId5" display="https://podminky.urs.cz/item/CS_URS_2024_01/162201401"/>
    <hyperlink ref="F164" r:id="rId6" display="https://podminky.urs.cz/item/CS_URS_2024_01/162201411"/>
    <hyperlink ref="F167" r:id="rId7" display="https://podminky.urs.cz/item/CS_URS_2024_01/162201421"/>
    <hyperlink ref="F170" r:id="rId8" display="https://podminky.urs.cz/item/CS_URS_2024_01/162201402"/>
    <hyperlink ref="F173" r:id="rId9" display="https://podminky.urs.cz/item/CS_URS_2024_01/162201412"/>
    <hyperlink ref="F176" r:id="rId10" display="https://podminky.urs.cz/item/CS_URS_2024_01/162201422"/>
    <hyperlink ref="F179" r:id="rId11" display="https://podminky.urs.cz/item/CS_URS_2022_01/162301931"/>
    <hyperlink ref="F183" r:id="rId12" display="https://podminky.urs.cz/item/CS_URS_2022_01/162301951"/>
    <hyperlink ref="F187" r:id="rId13" display="https://podminky.urs.cz/item/CS_URS_2024_01/162301971"/>
    <hyperlink ref="F191" r:id="rId14" display="https://podminky.urs.cz/item/CS_URS_2024_01/162301952"/>
    <hyperlink ref="F195" r:id="rId15" display="https://podminky.urs.cz/item/CS_URS_2024_01/162301932"/>
    <hyperlink ref="F199" r:id="rId16" display="https://podminky.urs.cz/item/CS_URS_2024_01/162301972"/>
    <hyperlink ref="F207" r:id="rId17" display="https://podminky.urs.cz/item/CS_URS_2024_01/174211201"/>
    <hyperlink ref="F210" r:id="rId18" display="https://podminky.urs.cz/item/CS_URS_2024_01/174211202"/>
    <hyperlink ref="F216" r:id="rId19" display="https://podminky.urs.cz/item/CS_URS_2024_01/167111101"/>
    <hyperlink ref="F221" r:id="rId20" display="https://podminky.urs.cz/item/CS_URS_2024_01/162211311"/>
    <hyperlink ref="F224" r:id="rId21" display="https://podminky.urs.cz/item/CS_URS_2024_01/162211319"/>
    <hyperlink ref="F228" r:id="rId22" display="https://podminky.urs.cz/item/CS_URS_2024_01/113202111"/>
    <hyperlink ref="F235" r:id="rId23" display="https://podminky.urs.cz/item/CS_URS_2024_01/997221561"/>
    <hyperlink ref="F238" r:id="rId24" display="https://podminky.urs.cz/item/CS_URS_2024_01/997221569"/>
    <hyperlink ref="F244" r:id="rId25" display="https://podminky.urs.cz/item/CS_URS_2024_01/113106023"/>
    <hyperlink ref="F253" r:id="rId26" display="https://podminky.urs.cz/item/CS_URS_2024_01/979051121"/>
    <hyperlink ref="F263" r:id="rId27" display="https://podminky.urs.cz/item/CS_URS_2024_01/113107023"/>
    <hyperlink ref="F271" r:id="rId28" display="https://podminky.urs.cz/item/CS_URS_2024_01/113107022"/>
    <hyperlink ref="F285" r:id="rId29" display="https://podminky.urs.cz/item/CS_URS_2024_01/113106021"/>
    <hyperlink ref="F294" r:id="rId30" display="https://podminky.urs.cz/item/CS_URS_2024_01/979051111"/>
    <hyperlink ref="F308" r:id="rId31" display="https://podminky.urs.cz/item/CS_URS_2024_01/113107022"/>
    <hyperlink ref="F323" r:id="rId32" display="https://podminky.urs.cz/item/CS_URS_2024_01/113107022"/>
    <hyperlink ref="F338" r:id="rId33" display="https://podminky.urs.cz/item/CS_URS_2024_01/113107221"/>
    <hyperlink ref="F346" r:id="rId34" display="https://podminky.urs.cz/item/CS_URS_2024_01/113107162"/>
    <hyperlink ref="F360" r:id="rId35" display="https://podminky.urs.cz/item/CS_URS_2024_01/113107162"/>
    <hyperlink ref="F374" r:id="rId36" display="https://podminky.urs.cz/item/CS_URS_2024_01/113107323"/>
    <hyperlink ref="F388" r:id="rId37" display="https://podminky.urs.cz/item/CS_URS_2024_01/997221551"/>
    <hyperlink ref="F391" r:id="rId38" display="https://podminky.urs.cz/item/CS_URS_2024_01/997221559"/>
    <hyperlink ref="F396" r:id="rId39" display="https://podminky.urs.cz/item/CS_URS_2024_01/113107237"/>
    <hyperlink ref="F412" r:id="rId40" display="https://podminky.urs.cz/item/CS_URS_2024_01/977312114"/>
    <hyperlink ref="F418" r:id="rId41" display="https://podminky.urs.cz/item/CS_URS_2024_01/997221571"/>
    <hyperlink ref="F421" r:id="rId42" display="https://podminky.urs.cz/item/CS_URS_2024_01/997221579"/>
    <hyperlink ref="F426" r:id="rId43" display="https://podminky.urs.cz/item/CS_URS_2024_01/113154233"/>
    <hyperlink ref="F436" r:id="rId44" display="https://podminky.urs.cz/item/CS_URS_2024_01/919735111"/>
    <hyperlink ref="F440" r:id="rId45" display="https://podminky.urs.cz/item/CS_URS_2024_01/113107242"/>
    <hyperlink ref="F450" r:id="rId46" display="https://podminky.urs.cz/item/CS_URS_2024_01/919735112"/>
    <hyperlink ref="F454" r:id="rId47" display="https://podminky.urs.cz/item/CS_URS_2024_01/113107183"/>
    <hyperlink ref="F463" r:id="rId48" display="https://podminky.urs.cz/item/CS_URS_2024_01/919735113"/>
    <hyperlink ref="F468" r:id="rId49" display="https://podminky.urs.cz/item/CS_URS_2024_01/997221551"/>
    <hyperlink ref="F470" r:id="rId50" display="https://podminky.urs.cz/item/CS_URS_2024_01/997221559"/>
    <hyperlink ref="F475" r:id="rId51" display="https://podminky.urs.cz/item/CS_URS_2024_01/111301111"/>
    <hyperlink ref="F483" r:id="rId52" display="https://podminky.urs.cz/item/CS_URS_2024_01/121151103"/>
    <hyperlink ref="F496" r:id="rId53" display="https://podminky.urs.cz/item/CS_URS_2024_01/121151105"/>
    <hyperlink ref="F503" r:id="rId54" display="https://podminky.urs.cz/item/CS_URS_2024_01/162751117"/>
    <hyperlink ref="F520" r:id="rId55" display="https://podminky.urs.cz/item/CS_URS_2024_01/162751119"/>
    <hyperlink ref="F523" r:id="rId56" display="https://podminky.urs.cz/item/CS_URS_2024_01/171251201"/>
    <hyperlink ref="F532" r:id="rId57" display="https://podminky.urs.cz/item/CS_URS_2024_01/132251254"/>
    <hyperlink ref="F585" r:id="rId58" display="https://podminky.urs.cz/item/CS_URS_2024_01/132254202"/>
    <hyperlink ref="F600" r:id="rId59" display="https://podminky.urs.cz/item/CS_URS_2024_01/151101102"/>
    <hyperlink ref="F605" r:id="rId60" display="https://podminky.urs.cz/item/CS_URS_2024_01/151101112"/>
    <hyperlink ref="F607" r:id="rId61" display="https://podminky.urs.cz/item/CS_URS_2024_01/162251102"/>
    <hyperlink ref="F635" r:id="rId62" display="https://podminky.urs.cz/item/CS_URS_2024_01/162751117"/>
    <hyperlink ref="F638" r:id="rId63" display="https://podminky.urs.cz/item/CS_URS_2024_01/162751119"/>
    <hyperlink ref="F641" r:id="rId64" display="https://podminky.urs.cz/item/CS_URS_2024_01/171251201"/>
    <hyperlink ref="F646" r:id="rId65" display="https://podminky.urs.cz/item/CS_URS_2024_01/174151101"/>
    <hyperlink ref="F705" r:id="rId66" display="https://podminky.urs.cz/item/CS_URS_2024_01/167151111"/>
    <hyperlink ref="F710" r:id="rId67" display="https://podminky.urs.cz/item/CS_URS_2024_01/162251102"/>
    <hyperlink ref="F713" r:id="rId68" display="https://podminky.urs.cz/item/CS_URS_2024_01/181351003"/>
    <hyperlink ref="F720" r:id="rId69" display="https://podminky.urs.cz/item/CS_URS_2024_01/181351105"/>
    <hyperlink ref="F727" r:id="rId70" display="https://podminky.urs.cz/item/CS_URS_2024_01/181351103"/>
    <hyperlink ref="F757" r:id="rId71" display="https://podminky.urs.cz/item/CS_URS_2024_01/181111111"/>
    <hyperlink ref="F773" r:id="rId72" display="https://podminky.urs.cz/item/CS_URS_2024_01/973048131"/>
    <hyperlink ref="F781" r:id="rId73" display="https://podminky.urs.cz/item/CS_URS_2024_01/340237212"/>
    <hyperlink ref="F785" r:id="rId74" display="https://podminky.urs.cz/item/CS_URS_2024_01/340238212"/>
    <hyperlink ref="F791" r:id="rId75" display="https://podminky.urs.cz/item/CS_URS_2024_01/340239212"/>
    <hyperlink ref="F794" r:id="rId76" display="https://podminky.urs.cz/item/CS_URS_2024_01/340231025"/>
    <hyperlink ref="F801" r:id="rId77" display="https://podminky.urs.cz/item/CS_URS_2024_01/174111102"/>
    <hyperlink ref="F812" r:id="rId78" display="https://podminky.urs.cz/item/CS_URS_2024_01/167111101"/>
    <hyperlink ref="F816" r:id="rId79" display="https://podminky.urs.cz/item/CS_URS_2024_01/162211201"/>
    <hyperlink ref="F819" r:id="rId80" display="https://podminky.urs.cz/item/CS_URS_2024_01/162211209"/>
    <hyperlink ref="F824" r:id="rId81" display="https://podminky.urs.cz/item/CS_URS_2024_01/451541111"/>
    <hyperlink ref="F832" r:id="rId82" display="https://podminky.urs.cz/item/CS_URS_2024_01/167151101"/>
    <hyperlink ref="F839" r:id="rId83" display="https://podminky.urs.cz/item/CS_URS_2024_01/162251102"/>
    <hyperlink ref="F841" r:id="rId84" display="https://podminky.urs.cz/item/CS_URS_2024_01/452111111"/>
    <hyperlink ref="F846" r:id="rId85" display="https://podminky.urs.cz/item/CS_URS_2024_01/452112112"/>
    <hyperlink ref="F851" r:id="rId86" display="https://podminky.urs.cz/item/CS_URS_2024_01/452311131"/>
    <hyperlink ref="F859" r:id="rId87" display="https://podminky.urs.cz/item/CS_URS_2024_01/452313141"/>
    <hyperlink ref="F862" r:id="rId88" display="https://podminky.urs.cz/item/CS_URS_2024_01/452353111"/>
    <hyperlink ref="F866" r:id="rId89" display="https://podminky.urs.cz/item/CS_URS_2024_01/452353112"/>
    <hyperlink ref="F887" r:id="rId90" display="https://podminky.urs.cz/item/CS_URS_2024_01/919732211"/>
    <hyperlink ref="F893" r:id="rId91" display="https://podminky.urs.cz/item/CS_URS_2024_01/573211109"/>
    <hyperlink ref="F913" r:id="rId92" display="https://podminky.urs.cz/item/CS_URS_2024_01/573111111"/>
    <hyperlink ref="F923" r:id="rId93" display="https://podminky.urs.cz/item/CS_URS_2024_01/567132115"/>
    <hyperlink ref="F933" r:id="rId94" display="https://podminky.urs.cz/item/CS_URS_2024_01/564851111"/>
    <hyperlink ref="F959" r:id="rId95" display="https://podminky.urs.cz/item/CS_URS_2024_01/566901232"/>
    <hyperlink ref="F976" r:id="rId96" display="https://podminky.urs.cz/item/CS_URS_2024_01/578901114"/>
    <hyperlink ref="F979" r:id="rId97" display="https://podminky.urs.cz/item/CS_URS_2024_01/578132113"/>
    <hyperlink ref="F996" r:id="rId98" display="https://podminky.urs.cz/item/CS_URS_2024_01/919732211"/>
    <hyperlink ref="F1003" r:id="rId99" display="https://podminky.urs.cz/item/CS_URS_2024_01/573211109"/>
    <hyperlink ref="F1029" r:id="rId100" display="https://podminky.urs.cz/item/CS_URS_2024_01/573111111"/>
    <hyperlink ref="F1039" r:id="rId101" display="https://podminky.urs.cz/item/CS_URS_2024_01/564851011"/>
    <hyperlink ref="F1074" r:id="rId102" display="https://podminky.urs.cz/item/CS_URS_2024_01/916131213"/>
    <hyperlink ref="F1084" r:id="rId103" display="https://podminky.urs.cz/item/CS_URS_2024_01/916231213"/>
    <hyperlink ref="F1096" r:id="rId104" display="https://podminky.urs.cz/item/CS_URS_2024_01/998223011"/>
    <hyperlink ref="F1099" r:id="rId105" display="https://podminky.urs.cz/item/CS_URS_2024_01/622131101"/>
    <hyperlink ref="F1108" r:id="rId106" display="https://podminky.urs.cz/item/CS_URS_2024_01/621131101"/>
    <hyperlink ref="F1113" r:id="rId107" display="https://podminky.urs.cz/item/CS_URS_2024_01/622321121"/>
    <hyperlink ref="F1124" r:id="rId108" display="https://podminky.urs.cz/item/CS_URS_2024_01/621321121"/>
    <hyperlink ref="F1131" r:id="rId109" display="https://podminky.urs.cz/item/CS_URS_2024_01/622521012"/>
    <hyperlink ref="F1142" r:id="rId110" display="https://podminky.urs.cz/item/CS_URS_2024_01/621521012"/>
    <hyperlink ref="F1149" r:id="rId111" display="https://podminky.urs.cz/item/CS_URS_2024_01/629991001"/>
    <hyperlink ref="F1152" r:id="rId112" display="https://podminky.urs.cz/item/CS_URS_2024_01/629991011"/>
    <hyperlink ref="F1158" r:id="rId113" display="https://podminky.urs.cz/item/CS_URS_2024_01/629999030"/>
    <hyperlink ref="F1171" r:id="rId114" display="https://podminky.urs.cz/item/CS_URS_2024_01/952901111"/>
    <hyperlink ref="F1178" r:id="rId115" display="https://podminky.urs.cz/item/CS_URS_2024_01/631311121"/>
    <hyperlink ref="F1194" r:id="rId116" display="https://podminky.urs.cz/item/CS_URS_2024_01/632451425"/>
    <hyperlink ref="F1203" r:id="rId117" display="https://podminky.urs.cz/item/CS_URS_2024_01/632451456"/>
    <hyperlink ref="F1212" r:id="rId118" display="https://podminky.urs.cz/item/CS_URS_2024_01/632451491"/>
    <hyperlink ref="F1214" r:id="rId119" display="https://podminky.urs.cz/item/CS_URS_2024_01/631319171"/>
    <hyperlink ref="F1221" r:id="rId120" display="https://podminky.urs.cz/item/CS_URS_2024_01/631361821"/>
    <hyperlink ref="F1228" r:id="rId121" display="https://podminky.urs.cz/item/CS_URS_2024_01/622131101"/>
    <hyperlink ref="F1237" r:id="rId122" display="https://podminky.urs.cz/item/CS_URS_2024_01/622321111"/>
    <hyperlink ref="F1247" r:id="rId123" display="https://podminky.urs.cz/item/CS_URS_2024_01/831312121"/>
    <hyperlink ref="F1253" r:id="rId124" display="https://podminky.urs.cz/item/CS_URS_2024_01/837312221"/>
    <hyperlink ref="F1259" r:id="rId125" display="https://podminky.urs.cz/item/CS_URS_2024_01/895941343"/>
    <hyperlink ref="F1264" r:id="rId126" display="https://podminky.urs.cz/item/CS_URS_2024_01/895941351"/>
    <hyperlink ref="F1268" r:id="rId127" display="https://podminky.urs.cz/item/CS_URS_2024_01/895941361"/>
    <hyperlink ref="F1272" r:id="rId128" display="https://podminky.urs.cz/item/CS_URS_2024_01/895941362"/>
    <hyperlink ref="F1276" r:id="rId129" display="https://podminky.urs.cz/item/CS_URS_2024_01/895941366"/>
    <hyperlink ref="F1280" r:id="rId130" display="https://podminky.urs.cz/item/CS_URS_2024_01/899204112"/>
    <hyperlink ref="F1285" r:id="rId131" display="https://podminky.urs.cz/item/CS_URS_2024_01/899623141"/>
    <hyperlink ref="F1292" r:id="rId132" display="https://podminky.urs.cz/item/CS_URS_2024_01/830311811"/>
    <hyperlink ref="F1298" r:id="rId133" display="https://podminky.urs.cz/item/CS_URS_2024_01/890411851"/>
    <hyperlink ref="F1302" r:id="rId134" display="https://podminky.urs.cz/item/CS_URS_2024_01/899203211"/>
    <hyperlink ref="F1304" r:id="rId135" display="https://podminky.urs.cz/item/CS_URS_2024_01/997013151"/>
    <hyperlink ref="F1307" r:id="rId136" display="https://podminky.urs.cz/item/CS_URS_2024_01/997013501"/>
    <hyperlink ref="F1310" r:id="rId137" display="https://podminky.urs.cz/item/CS_URS_2024_01/997013509"/>
    <hyperlink ref="F1315" r:id="rId138" display="https://podminky.urs.cz/item/CS_URS_2024_01/998275101"/>
    <hyperlink ref="F1320" r:id="rId139" display="https://podminky.urs.cz/item/CS_URS_2024_01/949111111"/>
    <hyperlink ref="F1322" r:id="rId140" display="https://podminky.urs.cz/item/CS_URS_2024_01/949111211"/>
    <hyperlink ref="F1325" r:id="rId141" display="https://podminky.urs.cz/item/CS_URS_2024_01/949111811"/>
    <hyperlink ref="F1327" r:id="rId142" display="https://podminky.urs.cz/item/CS_URS_2024_01/961055111"/>
    <hyperlink ref="F1339" r:id="rId143" display="https://podminky.urs.cz/item/CS_URS_2024_01/966079881"/>
    <hyperlink ref="F1344" r:id="rId144" display="https://podminky.urs.cz/item/CS_URS_2024_01/965043321"/>
    <hyperlink ref="F1355" r:id="rId145" display="https://podminky.urs.cz/item/CS_URS_2024_01/977311112"/>
    <hyperlink ref="F1375" r:id="rId146" display="https://podminky.urs.cz/item/CS_URS_2024_01/968072455"/>
    <hyperlink ref="F1378" r:id="rId147" display="https://podminky.urs.cz/item/CS_URS_2024_01/968072456"/>
    <hyperlink ref="F1383" r:id="rId148" display="https://podminky.urs.cz/item/CS_URS_2024_01/969031111"/>
    <hyperlink ref="F1386" r:id="rId149" display="https://podminky.urs.cz/item/CS_URS_2024_01/969031112"/>
    <hyperlink ref="F1389" r:id="rId150" display="https://podminky.urs.cz/item/CS_URS_2024_01/971052251"/>
    <hyperlink ref="F1392" r:id="rId151" display="https://podminky.urs.cz/item/CS_URS_2024_01/310235251"/>
    <hyperlink ref="F1394" r:id="rId152" display="https://podminky.urs.cz/item/CS_URS_2024_01/971052341"/>
    <hyperlink ref="F1397" r:id="rId153" display="https://podminky.urs.cz/item/CS_URS_2024_01/310236241"/>
    <hyperlink ref="F1401" r:id="rId154" display="https://podminky.urs.cz/item/CS_URS_2024_01/978015391"/>
    <hyperlink ref="F1416" r:id="rId155" display="https://podminky.urs.cz/item/CS_URS_2024_01/965042141"/>
    <hyperlink ref="F1418" r:id="rId156" display="https://podminky.urs.cz/item/CS_URS_2024_01/965045113"/>
    <hyperlink ref="F1429" r:id="rId157" display="https://podminky.urs.cz/item/CS_URS_2024_01/978022151"/>
    <hyperlink ref="F1439" r:id="rId158" display="https://podminky.urs.cz/item/CS_URS_2024_01/997013211"/>
    <hyperlink ref="F1441" r:id="rId159" display="https://podminky.urs.cz/item/CS_URS_2024_01/997013219"/>
    <hyperlink ref="F1444" r:id="rId160" display="https://podminky.urs.cz/item/CS_URS_2024_01/997013501"/>
    <hyperlink ref="F1446" r:id="rId161" display="https://podminky.urs.cz/item/CS_URS_2024_01/997013509"/>
    <hyperlink ref="F1466" r:id="rId162" display="https://podminky.urs.cz/item/CS_URS_2024_01/997013211.1"/>
    <hyperlink ref="F1469" r:id="rId163" display="https://podminky.urs.cz/item/CS_URS_2024_01/997013501"/>
    <hyperlink ref="F1472" r:id="rId164" display="https://podminky.urs.cz/item/CS_URS_2024_01/997013509"/>
    <hyperlink ref="F1481" r:id="rId165" display="https://podminky.urs.cz/item/CS_URS_2024_01/711111001"/>
    <hyperlink ref="F1491" r:id="rId166" display="https://podminky.urs.cz/item/CS_URS_2024_01/711112001"/>
    <hyperlink ref="F1502" r:id="rId167" display="https://podminky.urs.cz/item/CS_URS_2024_01/711141559"/>
    <hyperlink ref="F1521" r:id="rId168" display="https://podminky.urs.cz/item/CS_URS_2024_01/711142559"/>
    <hyperlink ref="F1540" r:id="rId169" display="https://podminky.urs.cz/item/CS_URS_2024_01/783801203"/>
    <hyperlink ref="F1565" r:id="rId170" display="https://podminky.urs.cz/item/CS_URS_2024_01/783801503"/>
    <hyperlink ref="F1577" r:id="rId171" display="https://podminky.urs.cz/item/CS_URS_2024_01/783801401"/>
    <hyperlink ref="F1656" r:id="rId172" display="https://podminky.urs.cz/item/CS_URS_2024_01/998711101"/>
    <hyperlink ref="F1661" r:id="rId173" display="https://podminky.urs.cz/item/CS_URS_2024_01/713131141"/>
    <hyperlink ref="F1667" r:id="rId174" display="https://podminky.urs.cz/item/CS_URS_2024_01/998713101"/>
    <hyperlink ref="F1669" r:id="rId175" display="https://podminky.urs.cz/item/CS_URS_2024_01/998713192"/>
    <hyperlink ref="F1688" r:id="rId176" display="https://podminky.urs.cz/item/CS_URS_2024_01/767649191"/>
    <hyperlink ref="F1691" r:id="rId177" display="https://podminky.urs.cz/item/CS_URS_2024_01/998767101"/>
    <hyperlink ref="F1698" r:id="rId178" display="https://podminky.urs.cz/item/CS_URS_2024_01/783306809"/>
    <hyperlink ref="F1701" r:id="rId179" display="https://podminky.urs.cz/item/CS_URS_2024_01/783301401"/>
    <hyperlink ref="F1704" r:id="rId180" display="https://podminky.urs.cz/item/CS_URS_2024_01/783334201"/>
    <hyperlink ref="F1707" r:id="rId181" display="https://podminky.urs.cz/item/CS_URS_2024_01/783335101"/>
    <hyperlink ref="F1710" r:id="rId182" display="https://podminky.urs.cz/item/CS_URS_2024_01/783347101"/>
    <hyperlink ref="F1713" r:id="rId183" display="https://podminky.urs.cz/item/CS_URS_2024_01/783306809"/>
    <hyperlink ref="F1719" r:id="rId184" display="https://podminky.urs.cz/item/CS_URS_2024_01/783301303"/>
    <hyperlink ref="F1727" r:id="rId185" display="https://podminky.urs.cz/item/CS_URS_2024_01/783301313"/>
    <hyperlink ref="F1735" r:id="rId186" display="https://podminky.urs.cz/item/CS_URS_2024_01/783301401"/>
    <hyperlink ref="F1743" r:id="rId187" display="https://podminky.urs.cz/item/CS_URS_2024_01/783314201"/>
    <hyperlink ref="F1751" r:id="rId188" display="https://podminky.urs.cz/item/CS_URS_2024_01/783317101"/>
    <hyperlink ref="F1759" r:id="rId189" display="https://podminky.urs.cz/item/CS_URS_2024_01/783406801"/>
    <hyperlink ref="F1782" r:id="rId190" display="https://podminky.urs.cz/item/CS_URS_2024_01/783401401"/>
    <hyperlink ref="F1793" r:id="rId191" display="https://podminky.urs.cz/item/CS_URS_2024_01/783414201"/>
    <hyperlink ref="F1804" r:id="rId192" display="https://podminky.urs.cz/item/CS_URS_2024_01/7834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6"/>
  <sheetViews>
    <sheetView showGridLines="0" workbookViewId="0" topLeftCell="A1">
      <selection activeCell="J250" sqref="J25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117</v>
      </c>
      <c r="AZ2" s="197" t="s">
        <v>2191</v>
      </c>
      <c r="BA2" s="197" t="s">
        <v>1</v>
      </c>
      <c r="BB2" s="197" t="s">
        <v>1</v>
      </c>
      <c r="BC2" s="197" t="s">
        <v>2192</v>
      </c>
      <c r="BD2" s="197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97" t="s">
        <v>2193</v>
      </c>
      <c r="BA3" s="197" t="s">
        <v>1</v>
      </c>
      <c r="BB3" s="197" t="s">
        <v>1</v>
      </c>
      <c r="BC3" s="197" t="s">
        <v>2194</v>
      </c>
      <c r="BD3" s="197" t="s">
        <v>86</v>
      </c>
    </row>
    <row r="4" spans="2:5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  <c r="AZ4" s="197" t="s">
        <v>2195</v>
      </c>
      <c r="BA4" s="197" t="s">
        <v>1</v>
      </c>
      <c r="BB4" s="197" t="s">
        <v>1</v>
      </c>
      <c r="BC4" s="197" t="s">
        <v>2196</v>
      </c>
      <c r="BD4" s="19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2:12" ht="12.75">
      <c r="B8" s="21"/>
      <c r="D8" s="28" t="s">
        <v>126</v>
      </c>
      <c r="L8" s="21"/>
    </row>
    <row r="9" spans="2:12" s="1" customFormat="1" ht="16.5" customHeight="1">
      <c r="B9" s="21"/>
      <c r="E9" s="280" t="s">
        <v>551</v>
      </c>
      <c r="F9" s="246"/>
      <c r="G9" s="246"/>
      <c r="H9" s="246"/>
      <c r="L9" s="21"/>
    </row>
    <row r="10" spans="2:12" s="1" customFormat="1" ht="12" customHeight="1">
      <c r="B10" s="21"/>
      <c r="D10" s="28" t="s">
        <v>128</v>
      </c>
      <c r="L10" s="21"/>
    </row>
    <row r="11" spans="1:31" s="2" customFormat="1" ht="16.5" customHeight="1">
      <c r="A11" s="33"/>
      <c r="B11" s="34"/>
      <c r="C11" s="33"/>
      <c r="D11" s="33"/>
      <c r="E11" s="283" t="s">
        <v>556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559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274" t="s">
        <v>2197</v>
      </c>
      <c r="F13" s="279"/>
      <c r="G13" s="279"/>
      <c r="H13" s="279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19</v>
      </c>
      <c r="E15" s="33"/>
      <c r="F15" s="26" t="s">
        <v>1</v>
      </c>
      <c r="G15" s="33"/>
      <c r="H15" s="33"/>
      <c r="I15" s="28" t="s">
        <v>20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21</v>
      </c>
      <c r="E16" s="33"/>
      <c r="F16" s="26" t="s">
        <v>22</v>
      </c>
      <c r="G16" s="33"/>
      <c r="H16" s="33"/>
      <c r="I16" s="28" t="s">
        <v>23</v>
      </c>
      <c r="J16" s="56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24</v>
      </c>
      <c r="E18" s="33"/>
      <c r="F18" s="33"/>
      <c r="G18" s="33"/>
      <c r="H18" s="33"/>
      <c r="I18" s="28" t="s">
        <v>25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26</v>
      </c>
      <c r="F19" s="33"/>
      <c r="G19" s="33"/>
      <c r="H19" s="33"/>
      <c r="I19" s="28" t="s">
        <v>27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28</v>
      </c>
      <c r="E21" s="33"/>
      <c r="F21" s="33"/>
      <c r="G21" s="33"/>
      <c r="H21" s="33"/>
      <c r="I21" s="28" t="s">
        <v>25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2" t="str">
        <f>'Rekapitulace stavby'!E14</f>
        <v>Vyplň údaj</v>
      </c>
      <c r="F22" s="266"/>
      <c r="G22" s="266"/>
      <c r="H22" s="266"/>
      <c r="I22" s="28" t="s">
        <v>27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30</v>
      </c>
      <c r="E24" s="33"/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32</v>
      </c>
      <c r="F25" s="33"/>
      <c r="G25" s="33"/>
      <c r="H25" s="33"/>
      <c r="I25" s="28" t="s">
        <v>27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25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27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36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70" t="s">
        <v>1</v>
      </c>
      <c r="F31" s="270"/>
      <c r="G31" s="270"/>
      <c r="H31" s="270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38</v>
      </c>
      <c r="E34" s="33"/>
      <c r="F34" s="33"/>
      <c r="G34" s="33"/>
      <c r="H34" s="33"/>
      <c r="I34" s="33"/>
      <c r="J34" s="72">
        <f>ROUND(J136,0)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40</v>
      </c>
      <c r="G36" s="33"/>
      <c r="H36" s="33"/>
      <c r="I36" s="37" t="s">
        <v>39</v>
      </c>
      <c r="J36" s="37" t="s">
        <v>41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42</v>
      </c>
      <c r="E37" s="28" t="s">
        <v>43</v>
      </c>
      <c r="F37" s="105">
        <f>ROUND((SUM(BE136:BE335)),0)</f>
        <v>0</v>
      </c>
      <c r="G37" s="33"/>
      <c r="H37" s="33"/>
      <c r="I37" s="106">
        <v>0.21</v>
      </c>
      <c r="J37" s="105">
        <f>ROUND(((SUM(BE136:BE335))*I37),0)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44</v>
      </c>
      <c r="F38" s="105">
        <f>ROUND((SUM(BF136:BF335)),0)</f>
        <v>0</v>
      </c>
      <c r="G38" s="33"/>
      <c r="H38" s="33"/>
      <c r="I38" s="106">
        <v>0.12</v>
      </c>
      <c r="J38" s="105">
        <f>ROUND(((SUM(BF136:BF335))*I38),0)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ROUND((SUM(BG136:BG335)),0)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28" t="s">
        <v>46</v>
      </c>
      <c r="F40" s="105">
        <f>ROUND((SUM(BH136:BH335)),0)</f>
        <v>0</v>
      </c>
      <c r="G40" s="33"/>
      <c r="H40" s="33"/>
      <c r="I40" s="106">
        <v>0.12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4"/>
      <c r="C41" s="33"/>
      <c r="D41" s="33"/>
      <c r="E41" s="28" t="s">
        <v>47</v>
      </c>
      <c r="F41" s="105">
        <f>ROUND((SUM(BI136:BI335)),0)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48</v>
      </c>
      <c r="E43" s="61"/>
      <c r="F43" s="61"/>
      <c r="G43" s="109" t="s">
        <v>49</v>
      </c>
      <c r="H43" s="110" t="s">
        <v>50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2:12" s="1" customFormat="1" ht="16.5" customHeight="1">
      <c r="B87" s="21"/>
      <c r="E87" s="280" t="s">
        <v>551</v>
      </c>
      <c r="F87" s="246"/>
      <c r="G87" s="246"/>
      <c r="H87" s="246"/>
      <c r="L87" s="21"/>
    </row>
    <row r="88" spans="2:12" s="1" customFormat="1" ht="12" customHeight="1">
      <c r="B88" s="21"/>
      <c r="C88" s="28" t="s">
        <v>128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556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559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4" t="str">
        <f>E13</f>
        <v>SO 610.2 - jímka</v>
      </c>
      <c r="F91" s="279"/>
      <c r="G91" s="279"/>
      <c r="H91" s="279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21</v>
      </c>
      <c r="D93" s="33"/>
      <c r="E93" s="33"/>
      <c r="F93" s="26" t="str">
        <f>F16</f>
        <v>Brno</v>
      </c>
      <c r="G93" s="33"/>
      <c r="H93" s="33"/>
      <c r="I93" s="28" t="s">
        <v>23</v>
      </c>
      <c r="J93" s="56" t="str">
        <f>IF(J16="","",J16)</f>
        <v/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24</v>
      </c>
      <c r="D95" s="33"/>
      <c r="E95" s="33"/>
      <c r="F95" s="26" t="str">
        <f>E19</f>
        <v>BRNĚNSKÉ VODÁRNY A KANALIZACE, a.s.</v>
      </c>
      <c r="G95" s="33"/>
      <c r="H95" s="33"/>
      <c r="I95" s="28" t="s">
        <v>30</v>
      </c>
      <c r="J95" s="31" t="str">
        <f>E25</f>
        <v>PROKAN smart s.r.o.  Brno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28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29.25" customHeight="1">
      <c r="A98" s="33"/>
      <c r="B98" s="34"/>
      <c r="C98" s="115" t="s">
        <v>131</v>
      </c>
      <c r="D98" s="107"/>
      <c r="E98" s="107"/>
      <c r="F98" s="107"/>
      <c r="G98" s="107"/>
      <c r="H98" s="107"/>
      <c r="I98" s="107"/>
      <c r="J98" s="116" t="s">
        <v>132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133</v>
      </c>
      <c r="D100" s="33"/>
      <c r="E100" s="33"/>
      <c r="F100" s="33"/>
      <c r="G100" s="33"/>
      <c r="H100" s="33"/>
      <c r="I100" s="33"/>
      <c r="J100" s="72">
        <f>J136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134</v>
      </c>
    </row>
    <row r="101" spans="2:12" s="9" customFormat="1" ht="24.95" customHeight="1">
      <c r="B101" s="118"/>
      <c r="D101" s="119" t="s">
        <v>135</v>
      </c>
      <c r="E101" s="120"/>
      <c r="F101" s="120"/>
      <c r="G101" s="120"/>
      <c r="H101" s="120"/>
      <c r="I101" s="120"/>
      <c r="J101" s="121">
        <f>J137</f>
        <v>0</v>
      </c>
      <c r="L101" s="118"/>
    </row>
    <row r="102" spans="2:12" s="10" customFormat="1" ht="19.9" customHeight="1">
      <c r="B102" s="122"/>
      <c r="D102" s="123" t="s">
        <v>2198</v>
      </c>
      <c r="E102" s="124"/>
      <c r="F102" s="124"/>
      <c r="G102" s="124"/>
      <c r="H102" s="124"/>
      <c r="I102" s="124"/>
      <c r="J102" s="125">
        <f>J138</f>
        <v>0</v>
      </c>
      <c r="L102" s="122"/>
    </row>
    <row r="103" spans="2:12" s="10" customFormat="1" ht="19.9" customHeight="1">
      <c r="B103" s="122"/>
      <c r="D103" s="123" t="s">
        <v>2199</v>
      </c>
      <c r="E103" s="124"/>
      <c r="F103" s="124"/>
      <c r="G103" s="124"/>
      <c r="H103" s="124"/>
      <c r="I103" s="124"/>
      <c r="J103" s="125">
        <f>J188</f>
        <v>0</v>
      </c>
      <c r="L103" s="122"/>
    </row>
    <row r="104" spans="2:12" s="10" customFormat="1" ht="19.9" customHeight="1">
      <c r="B104" s="122"/>
      <c r="D104" s="123" t="s">
        <v>2200</v>
      </c>
      <c r="E104" s="124"/>
      <c r="F104" s="124"/>
      <c r="G104" s="124"/>
      <c r="H104" s="124"/>
      <c r="I104" s="124"/>
      <c r="J104" s="125">
        <f>J199</f>
        <v>0</v>
      </c>
      <c r="L104" s="122"/>
    </row>
    <row r="105" spans="2:12" s="10" customFormat="1" ht="19.9" customHeight="1">
      <c r="B105" s="122"/>
      <c r="D105" s="123" t="s">
        <v>622</v>
      </c>
      <c r="E105" s="124"/>
      <c r="F105" s="124"/>
      <c r="G105" s="124"/>
      <c r="H105" s="124"/>
      <c r="I105" s="124"/>
      <c r="J105" s="125">
        <f>J203</f>
        <v>0</v>
      </c>
      <c r="L105" s="122"/>
    </row>
    <row r="106" spans="2:12" s="10" customFormat="1" ht="19.9" customHeight="1">
      <c r="B106" s="122"/>
      <c r="D106" s="123" t="s">
        <v>136</v>
      </c>
      <c r="E106" s="124"/>
      <c r="F106" s="124"/>
      <c r="G106" s="124"/>
      <c r="H106" s="124"/>
      <c r="I106" s="124"/>
      <c r="J106" s="125">
        <f>J215</f>
        <v>0</v>
      </c>
      <c r="L106" s="122"/>
    </row>
    <row r="107" spans="2:12" s="10" customFormat="1" ht="19.9" customHeight="1">
      <c r="B107" s="122"/>
      <c r="D107" s="123" t="s">
        <v>624</v>
      </c>
      <c r="E107" s="124"/>
      <c r="F107" s="124"/>
      <c r="G107" s="124"/>
      <c r="H107" s="124"/>
      <c r="I107" s="124"/>
      <c r="J107" s="125">
        <f>J240</f>
        <v>0</v>
      </c>
      <c r="L107" s="122"/>
    </row>
    <row r="108" spans="2:12" s="10" customFormat="1" ht="19.9" customHeight="1">
      <c r="B108" s="122"/>
      <c r="D108" s="123" t="s">
        <v>625</v>
      </c>
      <c r="E108" s="124"/>
      <c r="F108" s="124"/>
      <c r="G108" s="124"/>
      <c r="H108" s="124"/>
      <c r="I108" s="124"/>
      <c r="J108" s="125">
        <f>J259</f>
        <v>0</v>
      </c>
      <c r="L108" s="122"/>
    </row>
    <row r="109" spans="2:12" s="10" customFormat="1" ht="19.9" customHeight="1">
      <c r="B109" s="122"/>
      <c r="D109" s="123" t="s">
        <v>626</v>
      </c>
      <c r="E109" s="124"/>
      <c r="F109" s="124"/>
      <c r="G109" s="124"/>
      <c r="H109" s="124"/>
      <c r="I109" s="124"/>
      <c r="J109" s="125">
        <f>J271</f>
        <v>0</v>
      </c>
      <c r="L109" s="122"/>
    </row>
    <row r="110" spans="2:12" s="9" customFormat="1" ht="24.95" customHeight="1">
      <c r="B110" s="118"/>
      <c r="D110" s="119" t="s">
        <v>627</v>
      </c>
      <c r="E110" s="120"/>
      <c r="F110" s="120"/>
      <c r="G110" s="120"/>
      <c r="H110" s="120"/>
      <c r="I110" s="120"/>
      <c r="J110" s="121">
        <f>J274</f>
        <v>0</v>
      </c>
      <c r="L110" s="118"/>
    </row>
    <row r="111" spans="2:12" s="10" customFormat="1" ht="19.9" customHeight="1">
      <c r="B111" s="122"/>
      <c r="D111" s="123" t="s">
        <v>628</v>
      </c>
      <c r="E111" s="124"/>
      <c r="F111" s="124"/>
      <c r="G111" s="124"/>
      <c r="H111" s="124"/>
      <c r="I111" s="124"/>
      <c r="J111" s="125">
        <f>J275</f>
        <v>0</v>
      </c>
      <c r="L111" s="122"/>
    </row>
    <row r="112" spans="2:12" s="10" customFormat="1" ht="19.9" customHeight="1">
      <c r="B112" s="122"/>
      <c r="D112" s="123" t="s">
        <v>632</v>
      </c>
      <c r="E112" s="124"/>
      <c r="F112" s="124"/>
      <c r="G112" s="124"/>
      <c r="H112" s="124"/>
      <c r="I112" s="124"/>
      <c r="J112" s="125">
        <f>J307</f>
        <v>0</v>
      </c>
      <c r="L112" s="122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142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80" t="str">
        <f>E7</f>
        <v>BRNO, REKONSTRUKCE KOLEKTORU III, AREÁL PISÁRKY</v>
      </c>
      <c r="F122" s="281"/>
      <c r="G122" s="281"/>
      <c r="H122" s="28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2:12" s="1" customFormat="1" ht="12" customHeight="1">
      <c r="B123" s="21"/>
      <c r="C123" s="28" t="s">
        <v>126</v>
      </c>
      <c r="L123" s="21"/>
    </row>
    <row r="124" spans="2:12" s="1" customFormat="1" ht="16.5" customHeight="1">
      <c r="B124" s="21"/>
      <c r="E124" s="280" t="s">
        <v>551</v>
      </c>
      <c r="F124" s="246"/>
      <c r="G124" s="246"/>
      <c r="H124" s="246"/>
      <c r="L124" s="21"/>
    </row>
    <row r="125" spans="2:12" s="1" customFormat="1" ht="12" customHeight="1">
      <c r="B125" s="21"/>
      <c r="C125" s="28" t="s">
        <v>128</v>
      </c>
      <c r="L125" s="21"/>
    </row>
    <row r="126" spans="1:31" s="2" customFormat="1" ht="16.5" customHeight="1">
      <c r="A126" s="33"/>
      <c r="B126" s="34"/>
      <c r="C126" s="33"/>
      <c r="D126" s="33"/>
      <c r="E126" s="283" t="s">
        <v>556</v>
      </c>
      <c r="F126" s="279"/>
      <c r="G126" s="279"/>
      <c r="H126" s="279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559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74" t="str">
        <f>E13</f>
        <v>SO 610.2 - jímka</v>
      </c>
      <c r="F128" s="279"/>
      <c r="G128" s="279"/>
      <c r="H128" s="279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21</v>
      </c>
      <c r="D130" s="33"/>
      <c r="E130" s="33"/>
      <c r="F130" s="26" t="str">
        <f>F16</f>
        <v>Brno</v>
      </c>
      <c r="G130" s="33"/>
      <c r="H130" s="33"/>
      <c r="I130" s="28" t="s">
        <v>23</v>
      </c>
      <c r="J130" s="56" t="str">
        <f>IF(J16="","",J16)</f>
        <v/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25.7" customHeight="1">
      <c r="A132" s="33"/>
      <c r="B132" s="34"/>
      <c r="C132" s="28" t="s">
        <v>24</v>
      </c>
      <c r="D132" s="33"/>
      <c r="E132" s="33"/>
      <c r="F132" s="26" t="str">
        <f>E19</f>
        <v>BRNĚNSKÉ VODÁRNY A KANALIZACE, a.s.</v>
      </c>
      <c r="G132" s="33"/>
      <c r="H132" s="33"/>
      <c r="I132" s="28" t="s">
        <v>30</v>
      </c>
      <c r="J132" s="31" t="str">
        <f>E25</f>
        <v>PROKAN smart s.r.o.  Brno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28</v>
      </c>
      <c r="D133" s="33"/>
      <c r="E133" s="33"/>
      <c r="F133" s="26" t="str">
        <f>IF(E22="","",E22)</f>
        <v>Vyplň údaj</v>
      </c>
      <c r="G133" s="33"/>
      <c r="H133" s="33"/>
      <c r="I133" s="28" t="s">
        <v>34</v>
      </c>
      <c r="J133" s="31" t="str">
        <f>E28</f>
        <v xml:space="preserve">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26"/>
      <c r="B135" s="127"/>
      <c r="C135" s="128" t="s">
        <v>143</v>
      </c>
      <c r="D135" s="129" t="s">
        <v>63</v>
      </c>
      <c r="E135" s="129" t="s">
        <v>59</v>
      </c>
      <c r="F135" s="129" t="s">
        <v>60</v>
      </c>
      <c r="G135" s="129" t="s">
        <v>144</v>
      </c>
      <c r="H135" s="129" t="s">
        <v>145</v>
      </c>
      <c r="I135" s="129" t="s">
        <v>146</v>
      </c>
      <c r="J135" s="129" t="s">
        <v>132</v>
      </c>
      <c r="K135" s="130" t="s">
        <v>147</v>
      </c>
      <c r="L135" s="131"/>
      <c r="M135" s="63" t="s">
        <v>1</v>
      </c>
      <c r="N135" s="64" t="s">
        <v>42</v>
      </c>
      <c r="O135" s="64" t="s">
        <v>148</v>
      </c>
      <c r="P135" s="64" t="s">
        <v>149</v>
      </c>
      <c r="Q135" s="64" t="s">
        <v>150</v>
      </c>
      <c r="R135" s="64" t="s">
        <v>151</v>
      </c>
      <c r="S135" s="64" t="s">
        <v>152</v>
      </c>
      <c r="T135" s="65" t="s">
        <v>153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3" s="2" customFormat="1" ht="22.9" customHeight="1">
      <c r="A136" s="33"/>
      <c r="B136" s="34"/>
      <c r="C136" s="70" t="s">
        <v>154</v>
      </c>
      <c r="D136" s="33"/>
      <c r="E136" s="33"/>
      <c r="F136" s="33"/>
      <c r="G136" s="33"/>
      <c r="H136" s="33"/>
      <c r="I136" s="33"/>
      <c r="J136" s="132">
        <f>BK136</f>
        <v>0</v>
      </c>
      <c r="K136" s="33"/>
      <c r="L136" s="34"/>
      <c r="M136" s="66"/>
      <c r="N136" s="57"/>
      <c r="O136" s="67"/>
      <c r="P136" s="133">
        <f>P137+P274</f>
        <v>0</v>
      </c>
      <c r="Q136" s="67"/>
      <c r="R136" s="133">
        <f>R137+R274</f>
        <v>10.709927740000001</v>
      </c>
      <c r="S136" s="67"/>
      <c r="T136" s="134">
        <f>T137+T274</f>
        <v>2.5432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77</v>
      </c>
      <c r="AU136" s="18" t="s">
        <v>134</v>
      </c>
      <c r="BK136" s="135">
        <f>BK137+BK274</f>
        <v>0</v>
      </c>
    </row>
    <row r="137" spans="2:63" s="12" customFormat="1" ht="25.9" customHeight="1">
      <c r="B137" s="136"/>
      <c r="D137" s="137" t="s">
        <v>77</v>
      </c>
      <c r="E137" s="138" t="s">
        <v>155</v>
      </c>
      <c r="F137" s="138" t="s">
        <v>156</v>
      </c>
      <c r="I137" s="139"/>
      <c r="J137" s="140">
        <f>BK137</f>
        <v>0</v>
      </c>
      <c r="L137" s="136"/>
      <c r="M137" s="141"/>
      <c r="N137" s="142"/>
      <c r="O137" s="142"/>
      <c r="P137" s="143">
        <f>P138+P188+P199+P203+P215+P240+P259+P271</f>
        <v>0</v>
      </c>
      <c r="Q137" s="142"/>
      <c r="R137" s="143">
        <f>R138+R188+R199+R203+R215+R240+R259+R271</f>
        <v>10.6741743</v>
      </c>
      <c r="S137" s="142"/>
      <c r="T137" s="144">
        <f>T138+T188+T199+T203+T215+T240+T259+T271</f>
        <v>2.5432</v>
      </c>
      <c r="AR137" s="137" t="s">
        <v>33</v>
      </c>
      <c r="AT137" s="145" t="s">
        <v>77</v>
      </c>
      <c r="AU137" s="145" t="s">
        <v>78</v>
      </c>
      <c r="AY137" s="137" t="s">
        <v>157</v>
      </c>
      <c r="BK137" s="146">
        <f>BK138+BK188+BK199+BK203+BK215+BK240+BK259+BK271</f>
        <v>0</v>
      </c>
    </row>
    <row r="138" spans="2:63" s="12" customFormat="1" ht="22.9" customHeight="1">
      <c r="B138" s="136"/>
      <c r="D138" s="137" t="s">
        <v>77</v>
      </c>
      <c r="E138" s="147" t="s">
        <v>33</v>
      </c>
      <c r="F138" s="147" t="s">
        <v>2201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SUM(P139:P187)</f>
        <v>0</v>
      </c>
      <c r="Q138" s="142"/>
      <c r="R138" s="143">
        <f>SUM(R139:R187)</f>
        <v>0</v>
      </c>
      <c r="S138" s="142"/>
      <c r="T138" s="144">
        <f>SUM(T139:T187)</f>
        <v>0</v>
      </c>
      <c r="AR138" s="137" t="s">
        <v>33</v>
      </c>
      <c r="AT138" s="145" t="s">
        <v>77</v>
      </c>
      <c r="AU138" s="145" t="s">
        <v>33</v>
      </c>
      <c r="AY138" s="137" t="s">
        <v>157</v>
      </c>
      <c r="BK138" s="146">
        <f>SUM(BK139:BK187)</f>
        <v>0</v>
      </c>
    </row>
    <row r="139" spans="1:65" s="2" customFormat="1" ht="16.5" customHeight="1">
      <c r="A139" s="33"/>
      <c r="B139" s="149"/>
      <c r="C139" s="150" t="s">
        <v>33</v>
      </c>
      <c r="D139" s="150" t="s">
        <v>160</v>
      </c>
      <c r="E139" s="151" t="s">
        <v>2202</v>
      </c>
      <c r="F139" s="152" t="s">
        <v>2203</v>
      </c>
      <c r="G139" s="153" t="s">
        <v>730</v>
      </c>
      <c r="H139" s="154">
        <v>3.534</v>
      </c>
      <c r="I139" s="155"/>
      <c r="J139" s="156">
        <f>ROUND(I139*H139,2)</f>
        <v>0</v>
      </c>
      <c r="K139" s="152" t="s">
        <v>636</v>
      </c>
      <c r="L139" s="34"/>
      <c r="M139" s="157" t="s">
        <v>1</v>
      </c>
      <c r="N139" s="158" t="s">
        <v>43</v>
      </c>
      <c r="O139" s="59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164</v>
      </c>
      <c r="AT139" s="161" t="s">
        <v>160</v>
      </c>
      <c r="AU139" s="161" t="s">
        <v>86</v>
      </c>
      <c r="AY139" s="18" t="s">
        <v>157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8" t="s">
        <v>33</v>
      </c>
      <c r="BK139" s="162">
        <f>ROUND(I139*H139,2)</f>
        <v>0</v>
      </c>
      <c r="BL139" s="18" t="s">
        <v>164</v>
      </c>
      <c r="BM139" s="161" t="s">
        <v>2204</v>
      </c>
    </row>
    <row r="140" spans="1:47" s="2" customFormat="1" ht="12">
      <c r="A140" s="33"/>
      <c r="B140" s="34"/>
      <c r="C140" s="33"/>
      <c r="D140" s="199" t="s">
        <v>638</v>
      </c>
      <c r="E140" s="33"/>
      <c r="F140" s="200" t="s">
        <v>2205</v>
      </c>
      <c r="G140" s="33"/>
      <c r="H140" s="33"/>
      <c r="I140" s="201"/>
      <c r="J140" s="33"/>
      <c r="K140" s="33"/>
      <c r="L140" s="34"/>
      <c r="M140" s="202"/>
      <c r="N140" s="203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638</v>
      </c>
      <c r="AU140" s="18" t="s">
        <v>86</v>
      </c>
    </row>
    <row r="141" spans="2:51" s="14" customFormat="1" ht="12">
      <c r="B141" s="186"/>
      <c r="D141" s="179" t="s">
        <v>245</v>
      </c>
      <c r="E141" s="187" t="s">
        <v>1</v>
      </c>
      <c r="F141" s="188" t="s">
        <v>2206</v>
      </c>
      <c r="H141" s="189">
        <v>3.534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245</v>
      </c>
      <c r="AU141" s="187" t="s">
        <v>86</v>
      </c>
      <c r="AV141" s="14" t="s">
        <v>86</v>
      </c>
      <c r="AW141" s="14" t="s">
        <v>31</v>
      </c>
      <c r="AX141" s="14" t="s">
        <v>78</v>
      </c>
      <c r="AY141" s="187" t="s">
        <v>157</v>
      </c>
    </row>
    <row r="142" spans="2:51" s="15" customFormat="1" ht="12">
      <c r="B142" s="204"/>
      <c r="D142" s="179" t="s">
        <v>245</v>
      </c>
      <c r="E142" s="205" t="s">
        <v>2195</v>
      </c>
      <c r="F142" s="206" t="s">
        <v>645</v>
      </c>
      <c r="H142" s="207">
        <v>3.534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245</v>
      </c>
      <c r="AU142" s="205" t="s">
        <v>86</v>
      </c>
      <c r="AV142" s="15" t="s">
        <v>164</v>
      </c>
      <c r="AW142" s="15" t="s">
        <v>31</v>
      </c>
      <c r="AX142" s="15" t="s">
        <v>33</v>
      </c>
      <c r="AY142" s="205" t="s">
        <v>157</v>
      </c>
    </row>
    <row r="143" spans="1:65" s="2" customFormat="1" ht="21.75" customHeight="1">
      <c r="A143" s="33"/>
      <c r="B143" s="149"/>
      <c r="C143" s="150" t="s">
        <v>86</v>
      </c>
      <c r="D143" s="150" t="s">
        <v>160</v>
      </c>
      <c r="E143" s="151" t="s">
        <v>735</v>
      </c>
      <c r="F143" s="152" t="s">
        <v>736</v>
      </c>
      <c r="G143" s="153" t="s">
        <v>730</v>
      </c>
      <c r="H143" s="154">
        <v>3.534</v>
      </c>
      <c r="I143" s="155"/>
      <c r="J143" s="156">
        <f>ROUND(I143*H143,2)</f>
        <v>0</v>
      </c>
      <c r="K143" s="152" t="s">
        <v>636</v>
      </c>
      <c r="L143" s="34"/>
      <c r="M143" s="157" t="s">
        <v>1</v>
      </c>
      <c r="N143" s="158" t="s">
        <v>43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164</v>
      </c>
      <c r="AT143" s="161" t="s">
        <v>160</v>
      </c>
      <c r="AU143" s="161" t="s">
        <v>86</v>
      </c>
      <c r="AY143" s="18" t="s">
        <v>157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33</v>
      </c>
      <c r="BK143" s="162">
        <f>ROUND(I143*H143,2)</f>
        <v>0</v>
      </c>
      <c r="BL143" s="18" t="s">
        <v>164</v>
      </c>
      <c r="BM143" s="161" t="s">
        <v>2207</v>
      </c>
    </row>
    <row r="144" spans="1:47" s="2" customFormat="1" ht="12">
      <c r="A144" s="33"/>
      <c r="B144" s="34"/>
      <c r="C144" s="33"/>
      <c r="D144" s="199" t="s">
        <v>638</v>
      </c>
      <c r="E144" s="33"/>
      <c r="F144" s="200" t="s">
        <v>738</v>
      </c>
      <c r="G144" s="33"/>
      <c r="H144" s="33"/>
      <c r="I144" s="201"/>
      <c r="J144" s="33"/>
      <c r="K144" s="33"/>
      <c r="L144" s="34"/>
      <c r="M144" s="202"/>
      <c r="N144" s="203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638</v>
      </c>
      <c r="AU144" s="18" t="s">
        <v>86</v>
      </c>
    </row>
    <row r="145" spans="2:51" s="14" customFormat="1" ht="12">
      <c r="B145" s="186"/>
      <c r="D145" s="179" t="s">
        <v>245</v>
      </c>
      <c r="E145" s="187" t="s">
        <v>1</v>
      </c>
      <c r="F145" s="188" t="s">
        <v>2208</v>
      </c>
      <c r="H145" s="189">
        <v>3.534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245</v>
      </c>
      <c r="AU145" s="187" t="s">
        <v>86</v>
      </c>
      <c r="AV145" s="14" t="s">
        <v>86</v>
      </c>
      <c r="AW145" s="14" t="s">
        <v>31</v>
      </c>
      <c r="AX145" s="14" t="s">
        <v>33</v>
      </c>
      <c r="AY145" s="187" t="s">
        <v>157</v>
      </c>
    </row>
    <row r="146" spans="1:47" s="2" customFormat="1" ht="12">
      <c r="A146" s="33"/>
      <c r="B146" s="34"/>
      <c r="C146" s="33"/>
      <c r="D146" s="179" t="s">
        <v>782</v>
      </c>
      <c r="E146" s="33"/>
      <c r="F146" s="220" t="s">
        <v>2209</v>
      </c>
      <c r="G146" s="33"/>
      <c r="H146" s="33"/>
      <c r="I146" s="33"/>
      <c r="J146" s="33"/>
      <c r="K146" s="33"/>
      <c r="L146" s="34"/>
      <c r="M146" s="202"/>
      <c r="N146" s="203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U146" s="18" t="s">
        <v>86</v>
      </c>
    </row>
    <row r="147" spans="1:47" s="2" customFormat="1" ht="12">
      <c r="A147" s="33"/>
      <c r="B147" s="34"/>
      <c r="C147" s="33"/>
      <c r="D147" s="179" t="s">
        <v>782</v>
      </c>
      <c r="E147" s="33"/>
      <c r="F147" s="221" t="s">
        <v>2206</v>
      </c>
      <c r="G147" s="33"/>
      <c r="H147" s="222">
        <v>3.534</v>
      </c>
      <c r="I147" s="33"/>
      <c r="J147" s="33"/>
      <c r="K147" s="33"/>
      <c r="L147" s="34"/>
      <c r="M147" s="202"/>
      <c r="N147" s="203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86</v>
      </c>
    </row>
    <row r="148" spans="1:47" s="2" customFormat="1" ht="12">
      <c r="A148" s="33"/>
      <c r="B148" s="34"/>
      <c r="C148" s="33"/>
      <c r="D148" s="179" t="s">
        <v>782</v>
      </c>
      <c r="E148" s="33"/>
      <c r="F148" s="221" t="s">
        <v>645</v>
      </c>
      <c r="G148" s="33"/>
      <c r="H148" s="222">
        <v>3.534</v>
      </c>
      <c r="I148" s="33"/>
      <c r="J148" s="33"/>
      <c r="K148" s="33"/>
      <c r="L148" s="34"/>
      <c r="M148" s="202"/>
      <c r="N148" s="203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U148" s="18" t="s">
        <v>86</v>
      </c>
    </row>
    <row r="149" spans="1:65" s="2" customFormat="1" ht="24.2" customHeight="1">
      <c r="A149" s="33"/>
      <c r="B149" s="149"/>
      <c r="C149" s="150" t="s">
        <v>113</v>
      </c>
      <c r="D149" s="150" t="s">
        <v>160</v>
      </c>
      <c r="E149" s="151" t="s">
        <v>740</v>
      </c>
      <c r="F149" s="152" t="s">
        <v>741</v>
      </c>
      <c r="G149" s="153" t="s">
        <v>730</v>
      </c>
      <c r="H149" s="154">
        <v>102.486</v>
      </c>
      <c r="I149" s="155"/>
      <c r="J149" s="156">
        <f>ROUND(I149*H149,2)</f>
        <v>0</v>
      </c>
      <c r="K149" s="152" t="s">
        <v>636</v>
      </c>
      <c r="L149" s="34"/>
      <c r="M149" s="157" t="s">
        <v>1</v>
      </c>
      <c r="N149" s="158" t="s">
        <v>43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164</v>
      </c>
      <c r="AT149" s="161" t="s">
        <v>160</v>
      </c>
      <c r="AU149" s="161" t="s">
        <v>86</v>
      </c>
      <c r="AY149" s="18" t="s">
        <v>157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33</v>
      </c>
      <c r="BK149" s="162">
        <f>ROUND(I149*H149,2)</f>
        <v>0</v>
      </c>
      <c r="BL149" s="18" t="s">
        <v>164</v>
      </c>
      <c r="BM149" s="161" t="s">
        <v>2210</v>
      </c>
    </row>
    <row r="150" spans="1:47" s="2" customFormat="1" ht="12">
      <c r="A150" s="33"/>
      <c r="B150" s="34"/>
      <c r="C150" s="33"/>
      <c r="D150" s="199" t="s">
        <v>638</v>
      </c>
      <c r="E150" s="33"/>
      <c r="F150" s="200" t="s">
        <v>743</v>
      </c>
      <c r="G150" s="33"/>
      <c r="H150" s="33"/>
      <c r="I150" s="201"/>
      <c r="J150" s="33"/>
      <c r="K150" s="33"/>
      <c r="L150" s="34"/>
      <c r="M150" s="202"/>
      <c r="N150" s="203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638</v>
      </c>
      <c r="AU150" s="18" t="s">
        <v>86</v>
      </c>
    </row>
    <row r="151" spans="2:51" s="14" customFormat="1" ht="12">
      <c r="B151" s="186"/>
      <c r="D151" s="179" t="s">
        <v>245</v>
      </c>
      <c r="E151" s="187" t="s">
        <v>1</v>
      </c>
      <c r="F151" s="188" t="s">
        <v>2211</v>
      </c>
      <c r="H151" s="189">
        <v>102.486</v>
      </c>
      <c r="I151" s="190"/>
      <c r="L151" s="186"/>
      <c r="M151" s="191"/>
      <c r="N151" s="192"/>
      <c r="O151" s="192"/>
      <c r="P151" s="192"/>
      <c r="Q151" s="192"/>
      <c r="R151" s="192"/>
      <c r="S151" s="192"/>
      <c r="T151" s="193"/>
      <c r="AT151" s="187" t="s">
        <v>245</v>
      </c>
      <c r="AU151" s="187" t="s">
        <v>86</v>
      </c>
      <c r="AV151" s="14" t="s">
        <v>86</v>
      </c>
      <c r="AW151" s="14" t="s">
        <v>31</v>
      </c>
      <c r="AX151" s="14" t="s">
        <v>33</v>
      </c>
      <c r="AY151" s="187" t="s">
        <v>157</v>
      </c>
    </row>
    <row r="152" spans="1:47" s="2" customFormat="1" ht="12">
      <c r="A152" s="33"/>
      <c r="B152" s="34"/>
      <c r="C152" s="33"/>
      <c r="D152" s="179" t="s">
        <v>782</v>
      </c>
      <c r="E152" s="33"/>
      <c r="F152" s="220" t="s">
        <v>2209</v>
      </c>
      <c r="G152" s="33"/>
      <c r="H152" s="33"/>
      <c r="I152" s="33"/>
      <c r="J152" s="33"/>
      <c r="K152" s="33"/>
      <c r="L152" s="34"/>
      <c r="M152" s="202"/>
      <c r="N152" s="203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U152" s="18" t="s">
        <v>86</v>
      </c>
    </row>
    <row r="153" spans="1:47" s="2" customFormat="1" ht="12">
      <c r="A153" s="33"/>
      <c r="B153" s="34"/>
      <c r="C153" s="33"/>
      <c r="D153" s="179" t="s">
        <v>782</v>
      </c>
      <c r="E153" s="33"/>
      <c r="F153" s="221" t="s">
        <v>2206</v>
      </c>
      <c r="G153" s="33"/>
      <c r="H153" s="222">
        <v>3.534</v>
      </c>
      <c r="I153" s="33"/>
      <c r="J153" s="33"/>
      <c r="K153" s="33"/>
      <c r="L153" s="34"/>
      <c r="M153" s="202"/>
      <c r="N153" s="203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U153" s="18" t="s">
        <v>86</v>
      </c>
    </row>
    <row r="154" spans="1:47" s="2" customFormat="1" ht="12">
      <c r="A154" s="33"/>
      <c r="B154" s="34"/>
      <c r="C154" s="33"/>
      <c r="D154" s="179" t="s">
        <v>782</v>
      </c>
      <c r="E154" s="33"/>
      <c r="F154" s="221" t="s">
        <v>645</v>
      </c>
      <c r="G154" s="33"/>
      <c r="H154" s="222">
        <v>3.534</v>
      </c>
      <c r="I154" s="33"/>
      <c r="J154" s="33"/>
      <c r="K154" s="33"/>
      <c r="L154" s="34"/>
      <c r="M154" s="202"/>
      <c r="N154" s="20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U154" s="18" t="s">
        <v>86</v>
      </c>
    </row>
    <row r="155" spans="1:65" s="2" customFormat="1" ht="21.75" customHeight="1">
      <c r="A155" s="33"/>
      <c r="B155" s="149"/>
      <c r="C155" s="150" t="s">
        <v>164</v>
      </c>
      <c r="D155" s="150" t="s">
        <v>160</v>
      </c>
      <c r="E155" s="151" t="s">
        <v>2212</v>
      </c>
      <c r="F155" s="152" t="s">
        <v>2213</v>
      </c>
      <c r="G155" s="153" t="s">
        <v>730</v>
      </c>
      <c r="H155" s="154">
        <v>3.534</v>
      </c>
      <c r="I155" s="155"/>
      <c r="J155" s="156">
        <f>ROUND(I155*H155,2)</f>
        <v>0</v>
      </c>
      <c r="K155" s="152" t="s">
        <v>636</v>
      </c>
      <c r="L155" s="34"/>
      <c r="M155" s="157" t="s">
        <v>1</v>
      </c>
      <c r="N155" s="158" t="s">
        <v>43</v>
      </c>
      <c r="O155" s="59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164</v>
      </c>
      <c r="AT155" s="161" t="s">
        <v>160</v>
      </c>
      <c r="AU155" s="161" t="s">
        <v>86</v>
      </c>
      <c r="AY155" s="18" t="s">
        <v>157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33</v>
      </c>
      <c r="BK155" s="162">
        <f>ROUND(I155*H155,2)</f>
        <v>0</v>
      </c>
      <c r="BL155" s="18" t="s">
        <v>164</v>
      </c>
      <c r="BM155" s="161" t="s">
        <v>2214</v>
      </c>
    </row>
    <row r="156" spans="1:47" s="2" customFormat="1" ht="12">
      <c r="A156" s="33"/>
      <c r="B156" s="34"/>
      <c r="C156" s="33"/>
      <c r="D156" s="199" t="s">
        <v>638</v>
      </c>
      <c r="E156" s="33"/>
      <c r="F156" s="200" t="s">
        <v>2215</v>
      </c>
      <c r="G156" s="33"/>
      <c r="H156" s="33"/>
      <c r="I156" s="201"/>
      <c r="J156" s="33"/>
      <c r="K156" s="33"/>
      <c r="L156" s="34"/>
      <c r="M156" s="202"/>
      <c r="N156" s="203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638</v>
      </c>
      <c r="AU156" s="18" t="s">
        <v>86</v>
      </c>
    </row>
    <row r="157" spans="2:51" s="14" customFormat="1" ht="12">
      <c r="B157" s="186"/>
      <c r="D157" s="179" t="s">
        <v>245</v>
      </c>
      <c r="E157" s="187" t="s">
        <v>1</v>
      </c>
      <c r="F157" s="188" t="s">
        <v>2195</v>
      </c>
      <c r="H157" s="189">
        <v>3.534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245</v>
      </c>
      <c r="AU157" s="187" t="s">
        <v>86</v>
      </c>
      <c r="AV157" s="14" t="s">
        <v>86</v>
      </c>
      <c r="AW157" s="14" t="s">
        <v>31</v>
      </c>
      <c r="AX157" s="14" t="s">
        <v>33</v>
      </c>
      <c r="AY157" s="187" t="s">
        <v>157</v>
      </c>
    </row>
    <row r="158" spans="1:47" s="2" customFormat="1" ht="12">
      <c r="A158" s="33"/>
      <c r="B158" s="34"/>
      <c r="C158" s="33"/>
      <c r="D158" s="179" t="s">
        <v>782</v>
      </c>
      <c r="E158" s="33"/>
      <c r="F158" s="220" t="s">
        <v>2209</v>
      </c>
      <c r="G158" s="33"/>
      <c r="H158" s="33"/>
      <c r="I158" s="33"/>
      <c r="J158" s="33"/>
      <c r="K158" s="33"/>
      <c r="L158" s="34"/>
      <c r="M158" s="202"/>
      <c r="N158" s="203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U158" s="18" t="s">
        <v>86</v>
      </c>
    </row>
    <row r="159" spans="1:47" s="2" customFormat="1" ht="12">
      <c r="A159" s="33"/>
      <c r="B159" s="34"/>
      <c r="C159" s="33"/>
      <c r="D159" s="179" t="s">
        <v>782</v>
      </c>
      <c r="E159" s="33"/>
      <c r="F159" s="221" t="s">
        <v>2206</v>
      </c>
      <c r="G159" s="33"/>
      <c r="H159" s="222">
        <v>3.534</v>
      </c>
      <c r="I159" s="33"/>
      <c r="J159" s="33"/>
      <c r="K159" s="33"/>
      <c r="L159" s="34"/>
      <c r="M159" s="202"/>
      <c r="N159" s="203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U159" s="18" t="s">
        <v>86</v>
      </c>
    </row>
    <row r="160" spans="1:47" s="2" customFormat="1" ht="12">
      <c r="A160" s="33"/>
      <c r="B160" s="34"/>
      <c r="C160" s="33"/>
      <c r="D160" s="179" t="s">
        <v>782</v>
      </c>
      <c r="E160" s="33"/>
      <c r="F160" s="221" t="s">
        <v>645</v>
      </c>
      <c r="G160" s="33"/>
      <c r="H160" s="222">
        <v>3.534</v>
      </c>
      <c r="I160" s="33"/>
      <c r="J160" s="33"/>
      <c r="K160" s="33"/>
      <c r="L160" s="34"/>
      <c r="M160" s="202"/>
      <c r="N160" s="20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U160" s="18" t="s">
        <v>86</v>
      </c>
    </row>
    <row r="161" spans="1:65" s="2" customFormat="1" ht="21.75" customHeight="1">
      <c r="A161" s="33"/>
      <c r="B161" s="149"/>
      <c r="C161" s="150" t="s">
        <v>180</v>
      </c>
      <c r="D161" s="150" t="s">
        <v>160</v>
      </c>
      <c r="E161" s="151" t="s">
        <v>735</v>
      </c>
      <c r="F161" s="152" t="s">
        <v>736</v>
      </c>
      <c r="G161" s="153" t="s">
        <v>730</v>
      </c>
      <c r="H161" s="154">
        <v>3.534</v>
      </c>
      <c r="I161" s="155"/>
      <c r="J161" s="156">
        <f>ROUND(I161*H161,2)</f>
        <v>0</v>
      </c>
      <c r="K161" s="152" t="s">
        <v>636</v>
      </c>
      <c r="L161" s="34"/>
      <c r="M161" s="157" t="s">
        <v>1</v>
      </c>
      <c r="N161" s="158" t="s">
        <v>43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164</v>
      </c>
      <c r="AT161" s="161" t="s">
        <v>160</v>
      </c>
      <c r="AU161" s="161" t="s">
        <v>86</v>
      </c>
      <c r="AY161" s="18" t="s">
        <v>157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33</v>
      </c>
      <c r="BK161" s="162">
        <f>ROUND(I161*H161,2)</f>
        <v>0</v>
      </c>
      <c r="BL161" s="18" t="s">
        <v>164</v>
      </c>
      <c r="BM161" s="161" t="s">
        <v>2216</v>
      </c>
    </row>
    <row r="162" spans="1:47" s="2" customFormat="1" ht="12">
      <c r="A162" s="33"/>
      <c r="B162" s="34"/>
      <c r="C162" s="33"/>
      <c r="D162" s="199" t="s">
        <v>638</v>
      </c>
      <c r="E162" s="33"/>
      <c r="F162" s="200" t="s">
        <v>738</v>
      </c>
      <c r="G162" s="33"/>
      <c r="H162" s="33"/>
      <c r="I162" s="201"/>
      <c r="J162" s="33"/>
      <c r="K162" s="33"/>
      <c r="L162" s="34"/>
      <c r="M162" s="202"/>
      <c r="N162" s="203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638</v>
      </c>
      <c r="AU162" s="18" t="s">
        <v>86</v>
      </c>
    </row>
    <row r="163" spans="2:51" s="14" customFormat="1" ht="12">
      <c r="B163" s="186"/>
      <c r="D163" s="179" t="s">
        <v>245</v>
      </c>
      <c r="E163" s="187" t="s">
        <v>1</v>
      </c>
      <c r="F163" s="188" t="s">
        <v>2217</v>
      </c>
      <c r="H163" s="189">
        <v>3.534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245</v>
      </c>
      <c r="AU163" s="187" t="s">
        <v>86</v>
      </c>
      <c r="AV163" s="14" t="s">
        <v>86</v>
      </c>
      <c r="AW163" s="14" t="s">
        <v>31</v>
      </c>
      <c r="AX163" s="14" t="s">
        <v>33</v>
      </c>
      <c r="AY163" s="187" t="s">
        <v>157</v>
      </c>
    </row>
    <row r="164" spans="1:47" s="2" customFormat="1" ht="12">
      <c r="A164" s="33"/>
      <c r="B164" s="34"/>
      <c r="C164" s="33"/>
      <c r="D164" s="179" t="s">
        <v>782</v>
      </c>
      <c r="E164" s="33"/>
      <c r="F164" s="220" t="s">
        <v>2209</v>
      </c>
      <c r="G164" s="33"/>
      <c r="H164" s="33"/>
      <c r="I164" s="33"/>
      <c r="J164" s="33"/>
      <c r="K164" s="33"/>
      <c r="L164" s="34"/>
      <c r="M164" s="202"/>
      <c r="N164" s="203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U164" s="18" t="s">
        <v>86</v>
      </c>
    </row>
    <row r="165" spans="1:47" s="2" customFormat="1" ht="12">
      <c r="A165" s="33"/>
      <c r="B165" s="34"/>
      <c r="C165" s="33"/>
      <c r="D165" s="179" t="s">
        <v>782</v>
      </c>
      <c r="E165" s="33"/>
      <c r="F165" s="221" t="s">
        <v>2206</v>
      </c>
      <c r="G165" s="33"/>
      <c r="H165" s="222">
        <v>3.534</v>
      </c>
      <c r="I165" s="33"/>
      <c r="J165" s="33"/>
      <c r="K165" s="33"/>
      <c r="L165" s="34"/>
      <c r="M165" s="202"/>
      <c r="N165" s="203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U165" s="18" t="s">
        <v>86</v>
      </c>
    </row>
    <row r="166" spans="1:47" s="2" customFormat="1" ht="12">
      <c r="A166" s="33"/>
      <c r="B166" s="34"/>
      <c r="C166" s="33"/>
      <c r="D166" s="179" t="s">
        <v>782</v>
      </c>
      <c r="E166" s="33"/>
      <c r="F166" s="221" t="s">
        <v>645</v>
      </c>
      <c r="G166" s="33"/>
      <c r="H166" s="222">
        <v>3.534</v>
      </c>
      <c r="I166" s="33"/>
      <c r="J166" s="33"/>
      <c r="K166" s="33"/>
      <c r="L166" s="34"/>
      <c r="M166" s="202"/>
      <c r="N166" s="203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U166" s="18" t="s">
        <v>86</v>
      </c>
    </row>
    <row r="167" spans="1:65" s="2" customFormat="1" ht="24.2" customHeight="1">
      <c r="A167" s="33"/>
      <c r="B167" s="149"/>
      <c r="C167" s="150" t="s">
        <v>179</v>
      </c>
      <c r="D167" s="150" t="s">
        <v>160</v>
      </c>
      <c r="E167" s="151" t="s">
        <v>740</v>
      </c>
      <c r="F167" s="152" t="s">
        <v>741</v>
      </c>
      <c r="G167" s="153" t="s">
        <v>730</v>
      </c>
      <c r="H167" s="154">
        <v>14.136</v>
      </c>
      <c r="I167" s="155"/>
      <c r="J167" s="156">
        <f>ROUND(I167*H167,2)</f>
        <v>0</v>
      </c>
      <c r="K167" s="152" t="s">
        <v>636</v>
      </c>
      <c r="L167" s="34"/>
      <c r="M167" s="157" t="s">
        <v>1</v>
      </c>
      <c r="N167" s="158" t="s">
        <v>43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164</v>
      </c>
      <c r="AT167" s="161" t="s">
        <v>160</v>
      </c>
      <c r="AU167" s="161" t="s">
        <v>86</v>
      </c>
      <c r="AY167" s="18" t="s">
        <v>157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33</v>
      </c>
      <c r="BK167" s="162">
        <f>ROUND(I167*H167,2)</f>
        <v>0</v>
      </c>
      <c r="BL167" s="18" t="s">
        <v>164</v>
      </c>
      <c r="BM167" s="161" t="s">
        <v>2218</v>
      </c>
    </row>
    <row r="168" spans="1:47" s="2" customFormat="1" ht="12">
      <c r="A168" s="33"/>
      <c r="B168" s="34"/>
      <c r="C168" s="33"/>
      <c r="D168" s="199" t="s">
        <v>638</v>
      </c>
      <c r="E168" s="33"/>
      <c r="F168" s="200" t="s">
        <v>743</v>
      </c>
      <c r="G168" s="33"/>
      <c r="H168" s="33"/>
      <c r="I168" s="201"/>
      <c r="J168" s="33"/>
      <c r="K168" s="33"/>
      <c r="L168" s="34"/>
      <c r="M168" s="202"/>
      <c r="N168" s="203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638</v>
      </c>
      <c r="AU168" s="18" t="s">
        <v>86</v>
      </c>
    </row>
    <row r="169" spans="2:51" s="14" customFormat="1" ht="12">
      <c r="B169" s="186"/>
      <c r="D169" s="179" t="s">
        <v>245</v>
      </c>
      <c r="E169" s="187" t="s">
        <v>1</v>
      </c>
      <c r="F169" s="188" t="s">
        <v>2219</v>
      </c>
      <c r="H169" s="189">
        <v>14.136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245</v>
      </c>
      <c r="AU169" s="187" t="s">
        <v>86</v>
      </c>
      <c r="AV169" s="14" t="s">
        <v>86</v>
      </c>
      <c r="AW169" s="14" t="s">
        <v>31</v>
      </c>
      <c r="AX169" s="14" t="s">
        <v>33</v>
      </c>
      <c r="AY169" s="187" t="s">
        <v>157</v>
      </c>
    </row>
    <row r="170" spans="1:47" s="2" customFormat="1" ht="12">
      <c r="A170" s="33"/>
      <c r="B170" s="34"/>
      <c r="C170" s="33"/>
      <c r="D170" s="179" t="s">
        <v>782</v>
      </c>
      <c r="E170" s="33"/>
      <c r="F170" s="220" t="s">
        <v>2209</v>
      </c>
      <c r="G170" s="33"/>
      <c r="H170" s="33"/>
      <c r="I170" s="33"/>
      <c r="J170" s="33"/>
      <c r="K170" s="33"/>
      <c r="L170" s="34"/>
      <c r="M170" s="202"/>
      <c r="N170" s="20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U170" s="18" t="s">
        <v>86</v>
      </c>
    </row>
    <row r="171" spans="1:47" s="2" customFormat="1" ht="12">
      <c r="A171" s="33"/>
      <c r="B171" s="34"/>
      <c r="C171" s="33"/>
      <c r="D171" s="179" t="s">
        <v>782</v>
      </c>
      <c r="E171" s="33"/>
      <c r="F171" s="221" t="s">
        <v>2206</v>
      </c>
      <c r="G171" s="33"/>
      <c r="H171" s="222">
        <v>3.534</v>
      </c>
      <c r="I171" s="33"/>
      <c r="J171" s="33"/>
      <c r="K171" s="33"/>
      <c r="L171" s="34"/>
      <c r="M171" s="202"/>
      <c r="N171" s="203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U171" s="18" t="s">
        <v>86</v>
      </c>
    </row>
    <row r="172" spans="1:47" s="2" customFormat="1" ht="12">
      <c r="A172" s="33"/>
      <c r="B172" s="34"/>
      <c r="C172" s="33"/>
      <c r="D172" s="179" t="s">
        <v>782</v>
      </c>
      <c r="E172" s="33"/>
      <c r="F172" s="221" t="s">
        <v>645</v>
      </c>
      <c r="G172" s="33"/>
      <c r="H172" s="222">
        <v>3.534</v>
      </c>
      <c r="I172" s="33"/>
      <c r="J172" s="33"/>
      <c r="K172" s="33"/>
      <c r="L172" s="34"/>
      <c r="M172" s="202"/>
      <c r="N172" s="203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U172" s="18" t="s">
        <v>86</v>
      </c>
    </row>
    <row r="173" spans="1:65" s="2" customFormat="1" ht="21.75" customHeight="1">
      <c r="A173" s="33"/>
      <c r="B173" s="149"/>
      <c r="C173" s="150" t="s">
        <v>187</v>
      </c>
      <c r="D173" s="150" t="s">
        <v>160</v>
      </c>
      <c r="E173" s="151" t="s">
        <v>955</v>
      </c>
      <c r="F173" s="152" t="s">
        <v>956</v>
      </c>
      <c r="G173" s="153" t="s">
        <v>730</v>
      </c>
      <c r="H173" s="154">
        <v>3.534</v>
      </c>
      <c r="I173" s="155"/>
      <c r="J173" s="156">
        <f>ROUND(I173*H173,2)</f>
        <v>0</v>
      </c>
      <c r="K173" s="152" t="s">
        <v>636</v>
      </c>
      <c r="L173" s="34"/>
      <c r="M173" s="157" t="s">
        <v>1</v>
      </c>
      <c r="N173" s="158" t="s">
        <v>43</v>
      </c>
      <c r="O173" s="59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164</v>
      </c>
      <c r="AT173" s="161" t="s">
        <v>160</v>
      </c>
      <c r="AU173" s="161" t="s">
        <v>86</v>
      </c>
      <c r="AY173" s="18" t="s">
        <v>157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8" t="s">
        <v>33</v>
      </c>
      <c r="BK173" s="162">
        <f>ROUND(I173*H173,2)</f>
        <v>0</v>
      </c>
      <c r="BL173" s="18" t="s">
        <v>164</v>
      </c>
      <c r="BM173" s="161" t="s">
        <v>2220</v>
      </c>
    </row>
    <row r="174" spans="1:47" s="2" customFormat="1" ht="12">
      <c r="A174" s="33"/>
      <c r="B174" s="34"/>
      <c r="C174" s="33"/>
      <c r="D174" s="199" t="s">
        <v>638</v>
      </c>
      <c r="E174" s="33"/>
      <c r="F174" s="200" t="s">
        <v>958</v>
      </c>
      <c r="G174" s="33"/>
      <c r="H174" s="33"/>
      <c r="I174" s="201"/>
      <c r="J174" s="33"/>
      <c r="K174" s="33"/>
      <c r="L174" s="34"/>
      <c r="M174" s="202"/>
      <c r="N174" s="203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638</v>
      </c>
      <c r="AU174" s="18" t="s">
        <v>86</v>
      </c>
    </row>
    <row r="175" spans="2:51" s="14" customFormat="1" ht="12">
      <c r="B175" s="186"/>
      <c r="D175" s="179" t="s">
        <v>245</v>
      </c>
      <c r="E175" s="187" t="s">
        <v>1</v>
      </c>
      <c r="F175" s="188" t="s">
        <v>2195</v>
      </c>
      <c r="H175" s="189">
        <v>3.534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245</v>
      </c>
      <c r="AU175" s="187" t="s">
        <v>86</v>
      </c>
      <c r="AV175" s="14" t="s">
        <v>86</v>
      </c>
      <c r="AW175" s="14" t="s">
        <v>31</v>
      </c>
      <c r="AX175" s="14" t="s">
        <v>78</v>
      </c>
      <c r="AY175" s="187" t="s">
        <v>157</v>
      </c>
    </row>
    <row r="176" spans="2:51" s="15" customFormat="1" ht="12">
      <c r="B176" s="204"/>
      <c r="D176" s="179" t="s">
        <v>245</v>
      </c>
      <c r="E176" s="205" t="s">
        <v>576</v>
      </c>
      <c r="F176" s="206" t="s">
        <v>645</v>
      </c>
      <c r="H176" s="207">
        <v>3.534</v>
      </c>
      <c r="I176" s="208"/>
      <c r="L176" s="204"/>
      <c r="M176" s="209"/>
      <c r="N176" s="210"/>
      <c r="O176" s="210"/>
      <c r="P176" s="210"/>
      <c r="Q176" s="210"/>
      <c r="R176" s="210"/>
      <c r="S176" s="210"/>
      <c r="T176" s="211"/>
      <c r="AT176" s="205" t="s">
        <v>245</v>
      </c>
      <c r="AU176" s="205" t="s">
        <v>86</v>
      </c>
      <c r="AV176" s="15" t="s">
        <v>164</v>
      </c>
      <c r="AW176" s="15" t="s">
        <v>31</v>
      </c>
      <c r="AX176" s="15" t="s">
        <v>33</v>
      </c>
      <c r="AY176" s="205" t="s">
        <v>157</v>
      </c>
    </row>
    <row r="177" spans="1:47" s="2" customFormat="1" ht="12">
      <c r="A177" s="33"/>
      <c r="B177" s="34"/>
      <c r="C177" s="33"/>
      <c r="D177" s="179" t="s">
        <v>782</v>
      </c>
      <c r="E177" s="33"/>
      <c r="F177" s="220" t="s">
        <v>2209</v>
      </c>
      <c r="G177" s="33"/>
      <c r="H177" s="33"/>
      <c r="I177" s="33"/>
      <c r="J177" s="33"/>
      <c r="K177" s="33"/>
      <c r="L177" s="34"/>
      <c r="M177" s="202"/>
      <c r="N177" s="203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U177" s="18" t="s">
        <v>86</v>
      </c>
    </row>
    <row r="178" spans="1:47" s="2" customFormat="1" ht="12">
      <c r="A178" s="33"/>
      <c r="B178" s="34"/>
      <c r="C178" s="33"/>
      <c r="D178" s="179" t="s">
        <v>782</v>
      </c>
      <c r="E178" s="33"/>
      <c r="F178" s="221" t="s">
        <v>2206</v>
      </c>
      <c r="G178" s="33"/>
      <c r="H178" s="222">
        <v>3.534</v>
      </c>
      <c r="I178" s="33"/>
      <c r="J178" s="33"/>
      <c r="K178" s="33"/>
      <c r="L178" s="34"/>
      <c r="M178" s="202"/>
      <c r="N178" s="20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U178" s="18" t="s">
        <v>86</v>
      </c>
    </row>
    <row r="179" spans="1:47" s="2" customFormat="1" ht="12">
      <c r="A179" s="33"/>
      <c r="B179" s="34"/>
      <c r="C179" s="33"/>
      <c r="D179" s="179" t="s">
        <v>782</v>
      </c>
      <c r="E179" s="33"/>
      <c r="F179" s="221" t="s">
        <v>645</v>
      </c>
      <c r="G179" s="33"/>
      <c r="H179" s="222">
        <v>3.534</v>
      </c>
      <c r="I179" s="33"/>
      <c r="J179" s="33"/>
      <c r="K179" s="33"/>
      <c r="L179" s="34"/>
      <c r="M179" s="202"/>
      <c r="N179" s="203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U179" s="18" t="s">
        <v>86</v>
      </c>
    </row>
    <row r="180" spans="1:65" s="2" customFormat="1" ht="24.2" customHeight="1">
      <c r="A180" s="33"/>
      <c r="B180" s="149"/>
      <c r="C180" s="150" t="s">
        <v>158</v>
      </c>
      <c r="D180" s="150" t="s">
        <v>160</v>
      </c>
      <c r="E180" s="151" t="s">
        <v>969</v>
      </c>
      <c r="F180" s="152" t="s">
        <v>970</v>
      </c>
      <c r="G180" s="153" t="s">
        <v>730</v>
      </c>
      <c r="H180" s="154">
        <v>3.534</v>
      </c>
      <c r="I180" s="155"/>
      <c r="J180" s="156">
        <f>ROUND(I180*H180,2)</f>
        <v>0</v>
      </c>
      <c r="K180" s="152" t="s">
        <v>636</v>
      </c>
      <c r="L180" s="34"/>
      <c r="M180" s="157" t="s">
        <v>1</v>
      </c>
      <c r="N180" s="158" t="s">
        <v>43</v>
      </c>
      <c r="O180" s="59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1" t="s">
        <v>164</v>
      </c>
      <c r="AT180" s="161" t="s">
        <v>160</v>
      </c>
      <c r="AU180" s="161" t="s">
        <v>86</v>
      </c>
      <c r="AY180" s="18" t="s">
        <v>157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8" t="s">
        <v>33</v>
      </c>
      <c r="BK180" s="162">
        <f>ROUND(I180*H180,2)</f>
        <v>0</v>
      </c>
      <c r="BL180" s="18" t="s">
        <v>164</v>
      </c>
      <c r="BM180" s="161" t="s">
        <v>2221</v>
      </c>
    </row>
    <row r="181" spans="1:47" s="2" customFormat="1" ht="12">
      <c r="A181" s="33"/>
      <c r="B181" s="34"/>
      <c r="C181" s="33"/>
      <c r="D181" s="199" t="s">
        <v>638</v>
      </c>
      <c r="E181" s="33"/>
      <c r="F181" s="200" t="s">
        <v>972</v>
      </c>
      <c r="G181" s="33"/>
      <c r="H181" s="33"/>
      <c r="I181" s="201"/>
      <c r="J181" s="33"/>
      <c r="K181" s="33"/>
      <c r="L181" s="34"/>
      <c r="M181" s="202"/>
      <c r="N181" s="203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638</v>
      </c>
      <c r="AU181" s="18" t="s">
        <v>86</v>
      </c>
    </row>
    <row r="182" spans="2:51" s="14" customFormat="1" ht="12">
      <c r="B182" s="186"/>
      <c r="D182" s="179" t="s">
        <v>245</v>
      </c>
      <c r="E182" s="187" t="s">
        <v>1</v>
      </c>
      <c r="F182" s="188" t="s">
        <v>2196</v>
      </c>
      <c r="H182" s="189">
        <v>3.534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245</v>
      </c>
      <c r="AU182" s="187" t="s">
        <v>86</v>
      </c>
      <c r="AV182" s="14" t="s">
        <v>86</v>
      </c>
      <c r="AW182" s="14" t="s">
        <v>31</v>
      </c>
      <c r="AX182" s="14" t="s">
        <v>33</v>
      </c>
      <c r="AY182" s="187" t="s">
        <v>157</v>
      </c>
    </row>
    <row r="183" spans="1:65" s="2" customFormat="1" ht="16.5" customHeight="1">
      <c r="A183" s="33"/>
      <c r="B183" s="149"/>
      <c r="C183" s="150" t="s">
        <v>193</v>
      </c>
      <c r="D183" s="150" t="s">
        <v>160</v>
      </c>
      <c r="E183" s="151" t="s">
        <v>974</v>
      </c>
      <c r="F183" s="152" t="s">
        <v>975</v>
      </c>
      <c r="G183" s="153" t="s">
        <v>730</v>
      </c>
      <c r="H183" s="154">
        <v>3.534</v>
      </c>
      <c r="I183" s="155"/>
      <c r="J183" s="156">
        <f>ROUND(I183*H183,2)</f>
        <v>0</v>
      </c>
      <c r="K183" s="152" t="s">
        <v>636</v>
      </c>
      <c r="L183" s="34"/>
      <c r="M183" s="157" t="s">
        <v>1</v>
      </c>
      <c r="N183" s="158" t="s">
        <v>43</v>
      </c>
      <c r="O183" s="59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1" t="s">
        <v>164</v>
      </c>
      <c r="AT183" s="161" t="s">
        <v>160</v>
      </c>
      <c r="AU183" s="161" t="s">
        <v>86</v>
      </c>
      <c r="AY183" s="18" t="s">
        <v>157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8" t="s">
        <v>33</v>
      </c>
      <c r="BK183" s="162">
        <f>ROUND(I183*H183,2)</f>
        <v>0</v>
      </c>
      <c r="BL183" s="18" t="s">
        <v>164</v>
      </c>
      <c r="BM183" s="161" t="s">
        <v>2222</v>
      </c>
    </row>
    <row r="184" spans="1:47" s="2" customFormat="1" ht="12">
      <c r="A184" s="33"/>
      <c r="B184" s="34"/>
      <c r="C184" s="33"/>
      <c r="D184" s="199" t="s">
        <v>638</v>
      </c>
      <c r="E184" s="33"/>
      <c r="F184" s="200" t="s">
        <v>977</v>
      </c>
      <c r="G184" s="33"/>
      <c r="H184" s="33"/>
      <c r="I184" s="201"/>
      <c r="J184" s="33"/>
      <c r="K184" s="33"/>
      <c r="L184" s="34"/>
      <c r="M184" s="202"/>
      <c r="N184" s="203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638</v>
      </c>
      <c r="AU184" s="18" t="s">
        <v>86</v>
      </c>
    </row>
    <row r="185" spans="2:51" s="14" customFormat="1" ht="12">
      <c r="B185" s="186"/>
      <c r="D185" s="179" t="s">
        <v>245</v>
      </c>
      <c r="E185" s="187" t="s">
        <v>1</v>
      </c>
      <c r="F185" s="188" t="s">
        <v>2196</v>
      </c>
      <c r="H185" s="189">
        <v>3.534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245</v>
      </c>
      <c r="AU185" s="187" t="s">
        <v>86</v>
      </c>
      <c r="AV185" s="14" t="s">
        <v>86</v>
      </c>
      <c r="AW185" s="14" t="s">
        <v>31</v>
      </c>
      <c r="AX185" s="14" t="s">
        <v>33</v>
      </c>
      <c r="AY185" s="187" t="s">
        <v>157</v>
      </c>
    </row>
    <row r="186" spans="1:65" s="2" customFormat="1" ht="16.5" customHeight="1">
      <c r="A186" s="33"/>
      <c r="B186" s="149"/>
      <c r="C186" s="150" t="s">
        <v>184</v>
      </c>
      <c r="D186" s="150" t="s">
        <v>160</v>
      </c>
      <c r="E186" s="151" t="s">
        <v>1047</v>
      </c>
      <c r="F186" s="152" t="s">
        <v>1048</v>
      </c>
      <c r="G186" s="153" t="s">
        <v>730</v>
      </c>
      <c r="H186" s="154">
        <v>3.534</v>
      </c>
      <c r="I186" s="155"/>
      <c r="J186" s="156">
        <f>ROUND(I186*H186,2)</f>
        <v>0</v>
      </c>
      <c r="K186" s="152" t="s">
        <v>1</v>
      </c>
      <c r="L186" s="34"/>
      <c r="M186" s="157" t="s">
        <v>1</v>
      </c>
      <c r="N186" s="158" t="s">
        <v>43</v>
      </c>
      <c r="O186" s="59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1" t="s">
        <v>164</v>
      </c>
      <c r="AT186" s="161" t="s">
        <v>160</v>
      </c>
      <c r="AU186" s="161" t="s">
        <v>86</v>
      </c>
      <c r="AY186" s="18" t="s">
        <v>157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8" t="s">
        <v>33</v>
      </c>
      <c r="BK186" s="162">
        <f>ROUND(I186*H186,2)</f>
        <v>0</v>
      </c>
      <c r="BL186" s="18" t="s">
        <v>164</v>
      </c>
      <c r="BM186" s="161" t="s">
        <v>2223</v>
      </c>
    </row>
    <row r="187" spans="2:51" s="14" customFormat="1" ht="12">
      <c r="B187" s="186"/>
      <c r="D187" s="179" t="s">
        <v>245</v>
      </c>
      <c r="E187" s="187" t="s">
        <v>1</v>
      </c>
      <c r="F187" s="188" t="s">
        <v>2196</v>
      </c>
      <c r="H187" s="189">
        <v>3.534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245</v>
      </c>
      <c r="AU187" s="187" t="s">
        <v>86</v>
      </c>
      <c r="AV187" s="14" t="s">
        <v>86</v>
      </c>
      <c r="AW187" s="14" t="s">
        <v>31</v>
      </c>
      <c r="AX187" s="14" t="s">
        <v>33</v>
      </c>
      <c r="AY187" s="187" t="s">
        <v>157</v>
      </c>
    </row>
    <row r="188" spans="2:63" s="12" customFormat="1" ht="22.9" customHeight="1">
      <c r="B188" s="136"/>
      <c r="D188" s="137" t="s">
        <v>77</v>
      </c>
      <c r="E188" s="147" t="s">
        <v>86</v>
      </c>
      <c r="F188" s="147" t="s">
        <v>2224</v>
      </c>
      <c r="I188" s="139"/>
      <c r="J188" s="148">
        <f>BK188</f>
        <v>0</v>
      </c>
      <c r="L188" s="136"/>
      <c r="M188" s="141"/>
      <c r="N188" s="142"/>
      <c r="O188" s="142"/>
      <c r="P188" s="143">
        <f>SUM(P189:P198)</f>
        <v>0</v>
      </c>
      <c r="Q188" s="142"/>
      <c r="R188" s="143">
        <f>SUM(R189:R198)</f>
        <v>5.6160000000000005</v>
      </c>
      <c r="S188" s="142"/>
      <c r="T188" s="144">
        <f>SUM(T189:T198)</f>
        <v>0</v>
      </c>
      <c r="AR188" s="137" t="s">
        <v>33</v>
      </c>
      <c r="AT188" s="145" t="s">
        <v>77</v>
      </c>
      <c r="AU188" s="145" t="s">
        <v>33</v>
      </c>
      <c r="AY188" s="137" t="s">
        <v>157</v>
      </c>
      <c r="BK188" s="146">
        <f>SUM(BK189:BK198)</f>
        <v>0</v>
      </c>
    </row>
    <row r="189" spans="1:65" s="2" customFormat="1" ht="16.5" customHeight="1">
      <c r="A189" s="33"/>
      <c r="B189" s="149"/>
      <c r="C189" s="150" t="s">
        <v>200</v>
      </c>
      <c r="D189" s="150" t="s">
        <v>160</v>
      </c>
      <c r="E189" s="151" t="s">
        <v>2225</v>
      </c>
      <c r="F189" s="152" t="s">
        <v>2226</v>
      </c>
      <c r="G189" s="153" t="s">
        <v>730</v>
      </c>
      <c r="H189" s="154">
        <v>2.6</v>
      </c>
      <c r="I189" s="155"/>
      <c r="J189" s="156">
        <f>ROUND(I189*H189,2)</f>
        <v>0</v>
      </c>
      <c r="K189" s="152" t="s">
        <v>636</v>
      </c>
      <c r="L189" s="34"/>
      <c r="M189" s="157" t="s">
        <v>1</v>
      </c>
      <c r="N189" s="158" t="s">
        <v>43</v>
      </c>
      <c r="O189" s="59"/>
      <c r="P189" s="159">
        <f>O189*H189</f>
        <v>0</v>
      </c>
      <c r="Q189" s="159">
        <v>2.16</v>
      </c>
      <c r="R189" s="159">
        <f>Q189*H189</f>
        <v>5.6160000000000005</v>
      </c>
      <c r="S189" s="159">
        <v>0</v>
      </c>
      <c r="T189" s="16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1" t="s">
        <v>164</v>
      </c>
      <c r="AT189" s="161" t="s">
        <v>160</v>
      </c>
      <c r="AU189" s="161" t="s">
        <v>86</v>
      </c>
      <c r="AY189" s="18" t="s">
        <v>157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8" t="s">
        <v>33</v>
      </c>
      <c r="BK189" s="162">
        <f>ROUND(I189*H189,2)</f>
        <v>0</v>
      </c>
      <c r="BL189" s="18" t="s">
        <v>164</v>
      </c>
      <c r="BM189" s="161" t="s">
        <v>2227</v>
      </c>
    </row>
    <row r="190" spans="1:47" s="2" customFormat="1" ht="12">
      <c r="A190" s="33"/>
      <c r="B190" s="34"/>
      <c r="C190" s="33"/>
      <c r="D190" s="199" t="s">
        <v>638</v>
      </c>
      <c r="E190" s="33"/>
      <c r="F190" s="200" t="s">
        <v>2228</v>
      </c>
      <c r="G190" s="33"/>
      <c r="H190" s="33"/>
      <c r="I190" s="201"/>
      <c r="J190" s="33"/>
      <c r="K190" s="33"/>
      <c r="L190" s="34"/>
      <c r="M190" s="202"/>
      <c r="N190" s="203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638</v>
      </c>
      <c r="AU190" s="18" t="s">
        <v>86</v>
      </c>
    </row>
    <row r="191" spans="2:51" s="14" customFormat="1" ht="12">
      <c r="B191" s="186"/>
      <c r="D191" s="179" t="s">
        <v>245</v>
      </c>
      <c r="E191" s="187" t="s">
        <v>1</v>
      </c>
      <c r="F191" s="188" t="s">
        <v>2229</v>
      </c>
      <c r="H191" s="189">
        <v>3.534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245</v>
      </c>
      <c r="AU191" s="187" t="s">
        <v>86</v>
      </c>
      <c r="AV191" s="14" t="s">
        <v>86</v>
      </c>
      <c r="AW191" s="14" t="s">
        <v>31</v>
      </c>
      <c r="AX191" s="14" t="s">
        <v>78</v>
      </c>
      <c r="AY191" s="187" t="s">
        <v>157</v>
      </c>
    </row>
    <row r="192" spans="2:51" s="13" customFormat="1" ht="12">
      <c r="B192" s="178"/>
      <c r="D192" s="179" t="s">
        <v>245</v>
      </c>
      <c r="E192" s="180" t="s">
        <v>1</v>
      </c>
      <c r="F192" s="181" t="s">
        <v>2230</v>
      </c>
      <c r="H192" s="180" t="s">
        <v>1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80" t="s">
        <v>245</v>
      </c>
      <c r="AU192" s="180" t="s">
        <v>86</v>
      </c>
      <c r="AV192" s="13" t="s">
        <v>33</v>
      </c>
      <c r="AW192" s="13" t="s">
        <v>31</v>
      </c>
      <c r="AX192" s="13" t="s">
        <v>78</v>
      </c>
      <c r="AY192" s="180" t="s">
        <v>157</v>
      </c>
    </row>
    <row r="193" spans="2:51" s="14" customFormat="1" ht="12">
      <c r="B193" s="186"/>
      <c r="D193" s="179" t="s">
        <v>245</v>
      </c>
      <c r="E193" s="187" t="s">
        <v>1</v>
      </c>
      <c r="F193" s="188" t="s">
        <v>2231</v>
      </c>
      <c r="H193" s="189">
        <v>-0.18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245</v>
      </c>
      <c r="AU193" s="187" t="s">
        <v>86</v>
      </c>
      <c r="AV193" s="14" t="s">
        <v>86</v>
      </c>
      <c r="AW193" s="14" t="s">
        <v>31</v>
      </c>
      <c r="AX193" s="14" t="s">
        <v>78</v>
      </c>
      <c r="AY193" s="187" t="s">
        <v>157</v>
      </c>
    </row>
    <row r="194" spans="2:51" s="14" customFormat="1" ht="12">
      <c r="B194" s="186"/>
      <c r="D194" s="179" t="s">
        <v>245</v>
      </c>
      <c r="E194" s="187" t="s">
        <v>1</v>
      </c>
      <c r="F194" s="188" t="s">
        <v>2232</v>
      </c>
      <c r="H194" s="189">
        <v>-0.754</v>
      </c>
      <c r="I194" s="190"/>
      <c r="L194" s="186"/>
      <c r="M194" s="191"/>
      <c r="N194" s="192"/>
      <c r="O194" s="192"/>
      <c r="P194" s="192"/>
      <c r="Q194" s="192"/>
      <c r="R194" s="192"/>
      <c r="S194" s="192"/>
      <c r="T194" s="193"/>
      <c r="AT194" s="187" t="s">
        <v>245</v>
      </c>
      <c r="AU194" s="187" t="s">
        <v>86</v>
      </c>
      <c r="AV194" s="14" t="s">
        <v>86</v>
      </c>
      <c r="AW194" s="14" t="s">
        <v>31</v>
      </c>
      <c r="AX194" s="14" t="s">
        <v>78</v>
      </c>
      <c r="AY194" s="187" t="s">
        <v>157</v>
      </c>
    </row>
    <row r="195" spans="2:51" s="15" customFormat="1" ht="12">
      <c r="B195" s="204"/>
      <c r="D195" s="179" t="s">
        <v>245</v>
      </c>
      <c r="E195" s="205" t="s">
        <v>1</v>
      </c>
      <c r="F195" s="206" t="s">
        <v>645</v>
      </c>
      <c r="H195" s="207">
        <v>2.6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245</v>
      </c>
      <c r="AU195" s="205" t="s">
        <v>86</v>
      </c>
      <c r="AV195" s="15" t="s">
        <v>164</v>
      </c>
      <c r="AW195" s="15" t="s">
        <v>31</v>
      </c>
      <c r="AX195" s="15" t="s">
        <v>33</v>
      </c>
      <c r="AY195" s="205" t="s">
        <v>157</v>
      </c>
    </row>
    <row r="196" spans="1:47" s="2" customFormat="1" ht="12">
      <c r="A196" s="33"/>
      <c r="B196" s="34"/>
      <c r="C196" s="33"/>
      <c r="D196" s="179" t="s">
        <v>782</v>
      </c>
      <c r="E196" s="33"/>
      <c r="F196" s="220" t="s">
        <v>2209</v>
      </c>
      <c r="G196" s="33"/>
      <c r="H196" s="33"/>
      <c r="I196" s="33"/>
      <c r="J196" s="33"/>
      <c r="K196" s="33"/>
      <c r="L196" s="34"/>
      <c r="M196" s="202"/>
      <c r="N196" s="203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U196" s="18" t="s">
        <v>86</v>
      </c>
    </row>
    <row r="197" spans="1:47" s="2" customFormat="1" ht="12">
      <c r="A197" s="33"/>
      <c r="B197" s="34"/>
      <c r="C197" s="33"/>
      <c r="D197" s="179" t="s">
        <v>782</v>
      </c>
      <c r="E197" s="33"/>
      <c r="F197" s="221" t="s">
        <v>2206</v>
      </c>
      <c r="G197" s="33"/>
      <c r="H197" s="222">
        <v>3.534</v>
      </c>
      <c r="I197" s="33"/>
      <c r="J197" s="33"/>
      <c r="K197" s="33"/>
      <c r="L197" s="34"/>
      <c r="M197" s="202"/>
      <c r="N197" s="203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U197" s="18" t="s">
        <v>86</v>
      </c>
    </row>
    <row r="198" spans="1:47" s="2" customFormat="1" ht="12">
      <c r="A198" s="33"/>
      <c r="B198" s="34"/>
      <c r="C198" s="33"/>
      <c r="D198" s="179" t="s">
        <v>782</v>
      </c>
      <c r="E198" s="33"/>
      <c r="F198" s="221" t="s">
        <v>645</v>
      </c>
      <c r="G198" s="33"/>
      <c r="H198" s="222">
        <v>3.534</v>
      </c>
      <c r="I198" s="33"/>
      <c r="J198" s="33"/>
      <c r="K198" s="33"/>
      <c r="L198" s="34"/>
      <c r="M198" s="202"/>
      <c r="N198" s="203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U198" s="18" t="s">
        <v>86</v>
      </c>
    </row>
    <row r="199" spans="2:63" s="12" customFormat="1" ht="22.9" customHeight="1">
      <c r="B199" s="136"/>
      <c r="D199" s="137" t="s">
        <v>77</v>
      </c>
      <c r="E199" s="147" t="s">
        <v>164</v>
      </c>
      <c r="F199" s="147" t="s">
        <v>2233</v>
      </c>
      <c r="I199" s="139"/>
      <c r="J199" s="148">
        <f>BK199</f>
        <v>0</v>
      </c>
      <c r="L199" s="136"/>
      <c r="M199" s="141"/>
      <c r="N199" s="142"/>
      <c r="O199" s="142"/>
      <c r="P199" s="143">
        <f>SUM(P200:P202)</f>
        <v>0</v>
      </c>
      <c r="Q199" s="142"/>
      <c r="R199" s="143">
        <f>SUM(R200:R202)</f>
        <v>0.41418359999999993</v>
      </c>
      <c r="S199" s="142"/>
      <c r="T199" s="144">
        <f>SUM(T200:T202)</f>
        <v>0</v>
      </c>
      <c r="AR199" s="137" t="s">
        <v>33</v>
      </c>
      <c r="AT199" s="145" t="s">
        <v>77</v>
      </c>
      <c r="AU199" s="145" t="s">
        <v>33</v>
      </c>
      <c r="AY199" s="137" t="s">
        <v>157</v>
      </c>
      <c r="BK199" s="146">
        <f>SUM(BK200:BK202)</f>
        <v>0</v>
      </c>
    </row>
    <row r="200" spans="1:65" s="2" customFormat="1" ht="16.5" customHeight="1">
      <c r="A200" s="33"/>
      <c r="B200" s="149"/>
      <c r="C200" s="150" t="s">
        <v>9</v>
      </c>
      <c r="D200" s="150" t="s">
        <v>160</v>
      </c>
      <c r="E200" s="151" t="s">
        <v>2234</v>
      </c>
      <c r="F200" s="152" t="s">
        <v>2235</v>
      </c>
      <c r="G200" s="153" t="s">
        <v>730</v>
      </c>
      <c r="H200" s="154">
        <v>0.18</v>
      </c>
      <c r="I200" s="155"/>
      <c r="J200" s="156">
        <f>ROUND(I200*H200,2)</f>
        <v>0</v>
      </c>
      <c r="K200" s="152" t="s">
        <v>636</v>
      </c>
      <c r="L200" s="34"/>
      <c r="M200" s="157" t="s">
        <v>1</v>
      </c>
      <c r="N200" s="158" t="s">
        <v>43</v>
      </c>
      <c r="O200" s="59"/>
      <c r="P200" s="159">
        <f>O200*H200</f>
        <v>0</v>
      </c>
      <c r="Q200" s="159">
        <v>2.30102</v>
      </c>
      <c r="R200" s="159">
        <f>Q200*H200</f>
        <v>0.41418359999999993</v>
      </c>
      <c r="S200" s="159">
        <v>0</v>
      </c>
      <c r="T200" s="160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1" t="s">
        <v>164</v>
      </c>
      <c r="AT200" s="161" t="s">
        <v>160</v>
      </c>
      <c r="AU200" s="161" t="s">
        <v>86</v>
      </c>
      <c r="AY200" s="18" t="s">
        <v>157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8" t="s">
        <v>33</v>
      </c>
      <c r="BK200" s="162">
        <f>ROUND(I200*H200,2)</f>
        <v>0</v>
      </c>
      <c r="BL200" s="18" t="s">
        <v>164</v>
      </c>
      <c r="BM200" s="161" t="s">
        <v>2236</v>
      </c>
    </row>
    <row r="201" spans="1:47" s="2" customFormat="1" ht="12">
      <c r="A201" s="33"/>
      <c r="B201" s="34"/>
      <c r="C201" s="33"/>
      <c r="D201" s="199" t="s">
        <v>638</v>
      </c>
      <c r="E201" s="33"/>
      <c r="F201" s="200" t="s">
        <v>2237</v>
      </c>
      <c r="G201" s="33"/>
      <c r="H201" s="33"/>
      <c r="I201" s="201"/>
      <c r="J201" s="33"/>
      <c r="K201" s="33"/>
      <c r="L201" s="34"/>
      <c r="M201" s="202"/>
      <c r="N201" s="203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638</v>
      </c>
      <c r="AU201" s="18" t="s">
        <v>86</v>
      </c>
    </row>
    <row r="202" spans="2:51" s="14" customFormat="1" ht="12">
      <c r="B202" s="186"/>
      <c r="D202" s="179" t="s">
        <v>245</v>
      </c>
      <c r="E202" s="187" t="s">
        <v>1</v>
      </c>
      <c r="F202" s="188" t="s">
        <v>2238</v>
      </c>
      <c r="H202" s="189">
        <v>0.18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7" t="s">
        <v>245</v>
      </c>
      <c r="AU202" s="187" t="s">
        <v>86</v>
      </c>
      <c r="AV202" s="14" t="s">
        <v>86</v>
      </c>
      <c r="AW202" s="14" t="s">
        <v>31</v>
      </c>
      <c r="AX202" s="14" t="s">
        <v>33</v>
      </c>
      <c r="AY202" s="187" t="s">
        <v>157</v>
      </c>
    </row>
    <row r="203" spans="2:63" s="12" customFormat="1" ht="22.9" customHeight="1">
      <c r="B203" s="136"/>
      <c r="D203" s="137" t="s">
        <v>77</v>
      </c>
      <c r="E203" s="147" t="s">
        <v>179</v>
      </c>
      <c r="F203" s="147" t="s">
        <v>1372</v>
      </c>
      <c r="I203" s="139"/>
      <c r="J203" s="148">
        <f>BK203</f>
        <v>0</v>
      </c>
      <c r="L203" s="136"/>
      <c r="M203" s="141"/>
      <c r="N203" s="142"/>
      <c r="O203" s="142"/>
      <c r="P203" s="143">
        <f>SUM(P204:P214)</f>
        <v>0</v>
      </c>
      <c r="Q203" s="142"/>
      <c r="R203" s="143">
        <f>SUM(R204:R214)</f>
        <v>2.7214405399999997</v>
      </c>
      <c r="S203" s="142"/>
      <c r="T203" s="144">
        <f>SUM(T204:T214)</f>
        <v>0</v>
      </c>
      <c r="AR203" s="137" t="s">
        <v>33</v>
      </c>
      <c r="AT203" s="145" t="s">
        <v>77</v>
      </c>
      <c r="AU203" s="145" t="s">
        <v>33</v>
      </c>
      <c r="AY203" s="137" t="s">
        <v>157</v>
      </c>
      <c r="BK203" s="146">
        <f>SUM(BK204:BK214)</f>
        <v>0</v>
      </c>
    </row>
    <row r="204" spans="1:65" s="2" customFormat="1" ht="21.75" customHeight="1">
      <c r="A204" s="33"/>
      <c r="B204" s="149"/>
      <c r="C204" s="150" t="s">
        <v>207</v>
      </c>
      <c r="D204" s="150" t="s">
        <v>160</v>
      </c>
      <c r="E204" s="151" t="s">
        <v>2239</v>
      </c>
      <c r="F204" s="152" t="s">
        <v>2240</v>
      </c>
      <c r="G204" s="153" t="s">
        <v>730</v>
      </c>
      <c r="H204" s="154">
        <v>1.177</v>
      </c>
      <c r="I204" s="155"/>
      <c r="J204" s="156">
        <f>ROUND(I204*H204,2)</f>
        <v>0</v>
      </c>
      <c r="K204" s="152" t="s">
        <v>636</v>
      </c>
      <c r="L204" s="34"/>
      <c r="M204" s="157" t="s">
        <v>1</v>
      </c>
      <c r="N204" s="158" t="s">
        <v>43</v>
      </c>
      <c r="O204" s="59"/>
      <c r="P204" s="159">
        <f>O204*H204</f>
        <v>0</v>
      </c>
      <c r="Q204" s="159">
        <v>2.30102</v>
      </c>
      <c r="R204" s="159">
        <f>Q204*H204</f>
        <v>2.7083005399999998</v>
      </c>
      <c r="S204" s="159">
        <v>0</v>
      </c>
      <c r="T204" s="16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1" t="s">
        <v>164</v>
      </c>
      <c r="AT204" s="161" t="s">
        <v>160</v>
      </c>
      <c r="AU204" s="161" t="s">
        <v>86</v>
      </c>
      <c r="AY204" s="18" t="s">
        <v>157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8" t="s">
        <v>33</v>
      </c>
      <c r="BK204" s="162">
        <f>ROUND(I204*H204,2)</f>
        <v>0</v>
      </c>
      <c r="BL204" s="18" t="s">
        <v>164</v>
      </c>
      <c r="BM204" s="161" t="s">
        <v>2241</v>
      </c>
    </row>
    <row r="205" spans="1:47" s="2" customFormat="1" ht="12">
      <c r="A205" s="33"/>
      <c r="B205" s="34"/>
      <c r="C205" s="33"/>
      <c r="D205" s="199" t="s">
        <v>638</v>
      </c>
      <c r="E205" s="33"/>
      <c r="F205" s="200" t="s">
        <v>2242</v>
      </c>
      <c r="G205" s="33"/>
      <c r="H205" s="33"/>
      <c r="I205" s="201"/>
      <c r="J205" s="33"/>
      <c r="K205" s="33"/>
      <c r="L205" s="34"/>
      <c r="M205" s="202"/>
      <c r="N205" s="203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638</v>
      </c>
      <c r="AU205" s="18" t="s">
        <v>86</v>
      </c>
    </row>
    <row r="206" spans="2:51" s="14" customFormat="1" ht="12">
      <c r="B206" s="186"/>
      <c r="D206" s="179" t="s">
        <v>245</v>
      </c>
      <c r="E206" s="187" t="s">
        <v>1</v>
      </c>
      <c r="F206" s="188" t="s">
        <v>2243</v>
      </c>
      <c r="H206" s="189">
        <v>0.52</v>
      </c>
      <c r="I206" s="190"/>
      <c r="L206" s="186"/>
      <c r="M206" s="191"/>
      <c r="N206" s="192"/>
      <c r="O206" s="192"/>
      <c r="P206" s="192"/>
      <c r="Q206" s="192"/>
      <c r="R206" s="192"/>
      <c r="S206" s="192"/>
      <c r="T206" s="193"/>
      <c r="AT206" s="187" t="s">
        <v>245</v>
      </c>
      <c r="AU206" s="187" t="s">
        <v>86</v>
      </c>
      <c r="AV206" s="14" t="s">
        <v>86</v>
      </c>
      <c r="AW206" s="14" t="s">
        <v>31</v>
      </c>
      <c r="AX206" s="14" t="s">
        <v>78</v>
      </c>
      <c r="AY206" s="187" t="s">
        <v>157</v>
      </c>
    </row>
    <row r="207" spans="2:51" s="14" customFormat="1" ht="12">
      <c r="B207" s="186"/>
      <c r="D207" s="179" t="s">
        <v>245</v>
      </c>
      <c r="E207" s="187" t="s">
        <v>1</v>
      </c>
      <c r="F207" s="188" t="s">
        <v>2244</v>
      </c>
      <c r="H207" s="189">
        <v>0.657</v>
      </c>
      <c r="I207" s="190"/>
      <c r="L207" s="186"/>
      <c r="M207" s="191"/>
      <c r="N207" s="192"/>
      <c r="O207" s="192"/>
      <c r="P207" s="192"/>
      <c r="Q207" s="192"/>
      <c r="R207" s="192"/>
      <c r="S207" s="192"/>
      <c r="T207" s="193"/>
      <c r="AT207" s="187" t="s">
        <v>245</v>
      </c>
      <c r="AU207" s="187" t="s">
        <v>86</v>
      </c>
      <c r="AV207" s="14" t="s">
        <v>86</v>
      </c>
      <c r="AW207" s="14" t="s">
        <v>31</v>
      </c>
      <c r="AX207" s="14" t="s">
        <v>78</v>
      </c>
      <c r="AY207" s="187" t="s">
        <v>157</v>
      </c>
    </row>
    <row r="208" spans="2:51" s="15" customFormat="1" ht="12">
      <c r="B208" s="204"/>
      <c r="D208" s="179" t="s">
        <v>245</v>
      </c>
      <c r="E208" s="205" t="s">
        <v>1</v>
      </c>
      <c r="F208" s="206" t="s">
        <v>645</v>
      </c>
      <c r="H208" s="207">
        <v>1.177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245</v>
      </c>
      <c r="AU208" s="205" t="s">
        <v>86</v>
      </c>
      <c r="AV208" s="15" t="s">
        <v>164</v>
      </c>
      <c r="AW208" s="15" t="s">
        <v>31</v>
      </c>
      <c r="AX208" s="15" t="s">
        <v>33</v>
      </c>
      <c r="AY208" s="205" t="s">
        <v>157</v>
      </c>
    </row>
    <row r="209" spans="1:65" s="2" customFormat="1" ht="16.5" customHeight="1">
      <c r="A209" s="33"/>
      <c r="B209" s="149"/>
      <c r="C209" s="150" t="s">
        <v>190</v>
      </c>
      <c r="D209" s="150" t="s">
        <v>160</v>
      </c>
      <c r="E209" s="151" t="s">
        <v>2245</v>
      </c>
      <c r="F209" s="152" t="s">
        <v>2246</v>
      </c>
      <c r="G209" s="153" t="s">
        <v>730</v>
      </c>
      <c r="H209" s="154">
        <v>0.52</v>
      </c>
      <c r="I209" s="155"/>
      <c r="J209" s="156">
        <f>ROUND(I209*H209,2)</f>
        <v>0</v>
      </c>
      <c r="K209" s="152" t="s">
        <v>636</v>
      </c>
      <c r="L209" s="34"/>
      <c r="M209" s="157" t="s">
        <v>1</v>
      </c>
      <c r="N209" s="158" t="s">
        <v>43</v>
      </c>
      <c r="O209" s="59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1" t="s">
        <v>164</v>
      </c>
      <c r="AT209" s="161" t="s">
        <v>160</v>
      </c>
      <c r="AU209" s="161" t="s">
        <v>86</v>
      </c>
      <c r="AY209" s="18" t="s">
        <v>157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8" t="s">
        <v>33</v>
      </c>
      <c r="BK209" s="162">
        <f>ROUND(I209*H209,2)</f>
        <v>0</v>
      </c>
      <c r="BL209" s="18" t="s">
        <v>164</v>
      </c>
      <c r="BM209" s="161" t="s">
        <v>2247</v>
      </c>
    </row>
    <row r="210" spans="1:47" s="2" customFormat="1" ht="12">
      <c r="A210" s="33"/>
      <c r="B210" s="34"/>
      <c r="C210" s="33"/>
      <c r="D210" s="199" t="s">
        <v>638</v>
      </c>
      <c r="E210" s="33"/>
      <c r="F210" s="200" t="s">
        <v>2248</v>
      </c>
      <c r="G210" s="33"/>
      <c r="H210" s="33"/>
      <c r="I210" s="201"/>
      <c r="J210" s="33"/>
      <c r="K210" s="33"/>
      <c r="L210" s="34"/>
      <c r="M210" s="202"/>
      <c r="N210" s="203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638</v>
      </c>
      <c r="AU210" s="18" t="s">
        <v>86</v>
      </c>
    </row>
    <row r="211" spans="2:51" s="14" customFormat="1" ht="12">
      <c r="B211" s="186"/>
      <c r="D211" s="179" t="s">
        <v>245</v>
      </c>
      <c r="E211" s="187" t="s">
        <v>1</v>
      </c>
      <c r="F211" s="188" t="s">
        <v>2249</v>
      </c>
      <c r="H211" s="189">
        <v>0.52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245</v>
      </c>
      <c r="AU211" s="187" t="s">
        <v>86</v>
      </c>
      <c r="AV211" s="14" t="s">
        <v>86</v>
      </c>
      <c r="AW211" s="14" t="s">
        <v>31</v>
      </c>
      <c r="AX211" s="14" t="s">
        <v>33</v>
      </c>
      <c r="AY211" s="187" t="s">
        <v>157</v>
      </c>
    </row>
    <row r="212" spans="1:65" s="2" customFormat="1" ht="16.5" customHeight="1">
      <c r="A212" s="33"/>
      <c r="B212" s="149"/>
      <c r="C212" s="150" t="s">
        <v>217</v>
      </c>
      <c r="D212" s="150" t="s">
        <v>160</v>
      </c>
      <c r="E212" s="151" t="s">
        <v>2250</v>
      </c>
      <c r="F212" s="152" t="s">
        <v>2251</v>
      </c>
      <c r="G212" s="153" t="s">
        <v>730</v>
      </c>
      <c r="H212" s="154">
        <v>0.657</v>
      </c>
      <c r="I212" s="155"/>
      <c r="J212" s="156">
        <f>ROUND(I212*H212,2)</f>
        <v>0</v>
      </c>
      <c r="K212" s="152" t="s">
        <v>636</v>
      </c>
      <c r="L212" s="34"/>
      <c r="M212" s="157" t="s">
        <v>1</v>
      </c>
      <c r="N212" s="158" t="s">
        <v>43</v>
      </c>
      <c r="O212" s="59"/>
      <c r="P212" s="159">
        <f>O212*H212</f>
        <v>0</v>
      </c>
      <c r="Q212" s="159">
        <v>0.02</v>
      </c>
      <c r="R212" s="159">
        <f>Q212*H212</f>
        <v>0.01314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164</v>
      </c>
      <c r="AT212" s="161" t="s">
        <v>160</v>
      </c>
      <c r="AU212" s="161" t="s">
        <v>86</v>
      </c>
      <c r="AY212" s="18" t="s">
        <v>157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33</v>
      </c>
      <c r="BK212" s="162">
        <f>ROUND(I212*H212,2)</f>
        <v>0</v>
      </c>
      <c r="BL212" s="18" t="s">
        <v>164</v>
      </c>
      <c r="BM212" s="161" t="s">
        <v>2252</v>
      </c>
    </row>
    <row r="213" spans="1:47" s="2" customFormat="1" ht="12">
      <c r="A213" s="33"/>
      <c r="B213" s="34"/>
      <c r="C213" s="33"/>
      <c r="D213" s="199" t="s">
        <v>638</v>
      </c>
      <c r="E213" s="33"/>
      <c r="F213" s="200" t="s">
        <v>2253</v>
      </c>
      <c r="G213" s="33"/>
      <c r="H213" s="33"/>
      <c r="I213" s="201"/>
      <c r="J213" s="33"/>
      <c r="K213" s="33"/>
      <c r="L213" s="34"/>
      <c r="M213" s="202"/>
      <c r="N213" s="203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638</v>
      </c>
      <c r="AU213" s="18" t="s">
        <v>86</v>
      </c>
    </row>
    <row r="214" spans="2:51" s="14" customFormat="1" ht="12">
      <c r="B214" s="186"/>
      <c r="D214" s="179" t="s">
        <v>245</v>
      </c>
      <c r="E214" s="187" t="s">
        <v>1</v>
      </c>
      <c r="F214" s="188" t="s">
        <v>2244</v>
      </c>
      <c r="H214" s="189">
        <v>0.657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7" t="s">
        <v>245</v>
      </c>
      <c r="AU214" s="187" t="s">
        <v>86</v>
      </c>
      <c r="AV214" s="14" t="s">
        <v>86</v>
      </c>
      <c r="AW214" s="14" t="s">
        <v>31</v>
      </c>
      <c r="AX214" s="14" t="s">
        <v>33</v>
      </c>
      <c r="AY214" s="187" t="s">
        <v>157</v>
      </c>
    </row>
    <row r="215" spans="2:63" s="12" customFormat="1" ht="22.9" customHeight="1">
      <c r="B215" s="136"/>
      <c r="D215" s="137" t="s">
        <v>77</v>
      </c>
      <c r="E215" s="147" t="s">
        <v>158</v>
      </c>
      <c r="F215" s="147" t="s">
        <v>159</v>
      </c>
      <c r="I215" s="139"/>
      <c r="J215" s="148">
        <f>BK215</f>
        <v>0</v>
      </c>
      <c r="L215" s="136"/>
      <c r="M215" s="141"/>
      <c r="N215" s="142"/>
      <c r="O215" s="142"/>
      <c r="P215" s="143">
        <f>SUM(P216:P239)</f>
        <v>0</v>
      </c>
      <c r="Q215" s="142"/>
      <c r="R215" s="143">
        <f>SUM(R216:R239)</f>
        <v>1.91823866</v>
      </c>
      <c r="S215" s="142"/>
      <c r="T215" s="144">
        <f>SUM(T216:T239)</f>
        <v>0</v>
      </c>
      <c r="AR215" s="137" t="s">
        <v>33</v>
      </c>
      <c r="AT215" s="145" t="s">
        <v>77</v>
      </c>
      <c r="AU215" s="145" t="s">
        <v>33</v>
      </c>
      <c r="AY215" s="137" t="s">
        <v>157</v>
      </c>
      <c r="BK215" s="146">
        <f>SUM(BK216:BK239)</f>
        <v>0</v>
      </c>
    </row>
    <row r="216" spans="1:65" s="2" customFormat="1" ht="21.75" customHeight="1">
      <c r="A216" s="33"/>
      <c r="B216" s="149"/>
      <c r="C216" s="150" t="s">
        <v>169</v>
      </c>
      <c r="D216" s="150" t="s">
        <v>160</v>
      </c>
      <c r="E216" s="151" t="s">
        <v>2254</v>
      </c>
      <c r="F216" s="152" t="s">
        <v>2255</v>
      </c>
      <c r="G216" s="153" t="s">
        <v>730</v>
      </c>
      <c r="H216" s="154">
        <v>0.26</v>
      </c>
      <c r="I216" s="155"/>
      <c r="J216" s="156">
        <f>ROUND(I216*H216,2)</f>
        <v>0</v>
      </c>
      <c r="K216" s="152" t="s">
        <v>1</v>
      </c>
      <c r="L216" s="34"/>
      <c r="M216" s="157" t="s">
        <v>1</v>
      </c>
      <c r="N216" s="158" t="s">
        <v>43</v>
      </c>
      <c r="O216" s="59"/>
      <c r="P216" s="159">
        <f>O216*H216</f>
        <v>0</v>
      </c>
      <c r="Q216" s="159">
        <v>2.50187</v>
      </c>
      <c r="R216" s="159">
        <f>Q216*H216</f>
        <v>0.6504862</v>
      </c>
      <c r="S216" s="159">
        <v>0</v>
      </c>
      <c r="T216" s="16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1" t="s">
        <v>164</v>
      </c>
      <c r="AT216" s="161" t="s">
        <v>160</v>
      </c>
      <c r="AU216" s="161" t="s">
        <v>86</v>
      </c>
      <c r="AY216" s="18" t="s">
        <v>157</v>
      </c>
      <c r="BE216" s="162">
        <f>IF(N216="základní",J216,0)</f>
        <v>0</v>
      </c>
      <c r="BF216" s="162">
        <f>IF(N216="snížená",J216,0)</f>
        <v>0</v>
      </c>
      <c r="BG216" s="162">
        <f>IF(N216="zákl. přenesená",J216,0)</f>
        <v>0</v>
      </c>
      <c r="BH216" s="162">
        <f>IF(N216="sníž. přenesená",J216,0)</f>
        <v>0</v>
      </c>
      <c r="BI216" s="162">
        <f>IF(N216="nulová",J216,0)</f>
        <v>0</v>
      </c>
      <c r="BJ216" s="18" t="s">
        <v>33</v>
      </c>
      <c r="BK216" s="162">
        <f>ROUND(I216*H216,2)</f>
        <v>0</v>
      </c>
      <c r="BL216" s="18" t="s">
        <v>164</v>
      </c>
      <c r="BM216" s="161" t="s">
        <v>2256</v>
      </c>
    </row>
    <row r="217" spans="2:51" s="14" customFormat="1" ht="12">
      <c r="B217" s="186"/>
      <c r="D217" s="179" t="s">
        <v>245</v>
      </c>
      <c r="E217" s="187" t="s">
        <v>1</v>
      </c>
      <c r="F217" s="188" t="s">
        <v>2257</v>
      </c>
      <c r="H217" s="189">
        <v>0.26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7" t="s">
        <v>245</v>
      </c>
      <c r="AU217" s="187" t="s">
        <v>86</v>
      </c>
      <c r="AV217" s="14" t="s">
        <v>86</v>
      </c>
      <c r="AW217" s="14" t="s">
        <v>31</v>
      </c>
      <c r="AX217" s="14" t="s">
        <v>33</v>
      </c>
      <c r="AY217" s="187" t="s">
        <v>157</v>
      </c>
    </row>
    <row r="218" spans="1:65" s="2" customFormat="1" ht="16.5" customHeight="1">
      <c r="A218" s="33"/>
      <c r="B218" s="149"/>
      <c r="C218" s="150" t="s">
        <v>226</v>
      </c>
      <c r="D218" s="150" t="s">
        <v>160</v>
      </c>
      <c r="E218" s="151" t="s">
        <v>2258</v>
      </c>
      <c r="F218" s="152" t="s">
        <v>2259</v>
      </c>
      <c r="G218" s="153" t="s">
        <v>730</v>
      </c>
      <c r="H218" s="154">
        <v>0.26</v>
      </c>
      <c r="I218" s="155"/>
      <c r="J218" s="156">
        <f>ROUND(I218*H218,2)</f>
        <v>0</v>
      </c>
      <c r="K218" s="152" t="s">
        <v>636</v>
      </c>
      <c r="L218" s="34"/>
      <c r="M218" s="157" t="s">
        <v>1</v>
      </c>
      <c r="N218" s="158" t="s">
        <v>43</v>
      </c>
      <c r="O218" s="59"/>
      <c r="P218" s="159">
        <f>O218*H218</f>
        <v>0</v>
      </c>
      <c r="Q218" s="159">
        <v>0</v>
      </c>
      <c r="R218" s="159">
        <f>Q218*H218</f>
        <v>0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164</v>
      </c>
      <c r="AT218" s="161" t="s">
        <v>160</v>
      </c>
      <c r="AU218" s="161" t="s">
        <v>86</v>
      </c>
      <c r="AY218" s="18" t="s">
        <v>157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33</v>
      </c>
      <c r="BK218" s="162">
        <f>ROUND(I218*H218,2)</f>
        <v>0</v>
      </c>
      <c r="BL218" s="18" t="s">
        <v>164</v>
      </c>
      <c r="BM218" s="161" t="s">
        <v>2260</v>
      </c>
    </row>
    <row r="219" spans="1:47" s="2" customFormat="1" ht="12">
      <c r="A219" s="33"/>
      <c r="B219" s="34"/>
      <c r="C219" s="33"/>
      <c r="D219" s="199" t="s">
        <v>638</v>
      </c>
      <c r="E219" s="33"/>
      <c r="F219" s="200" t="s">
        <v>2261</v>
      </c>
      <c r="G219" s="33"/>
      <c r="H219" s="33"/>
      <c r="I219" s="201"/>
      <c r="J219" s="33"/>
      <c r="K219" s="33"/>
      <c r="L219" s="34"/>
      <c r="M219" s="202"/>
      <c r="N219" s="203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638</v>
      </c>
      <c r="AU219" s="18" t="s">
        <v>86</v>
      </c>
    </row>
    <row r="220" spans="1:65" s="2" customFormat="1" ht="24.2" customHeight="1">
      <c r="A220" s="33"/>
      <c r="B220" s="149"/>
      <c r="C220" s="150" t="s">
        <v>196</v>
      </c>
      <c r="D220" s="150" t="s">
        <v>160</v>
      </c>
      <c r="E220" s="151" t="s">
        <v>2262</v>
      </c>
      <c r="F220" s="152" t="s">
        <v>2263</v>
      </c>
      <c r="G220" s="153" t="s">
        <v>730</v>
      </c>
      <c r="H220" s="154">
        <v>0.456</v>
      </c>
      <c r="I220" s="155"/>
      <c r="J220" s="156">
        <f>ROUND(I220*H220,2)</f>
        <v>0</v>
      </c>
      <c r="K220" s="152" t="s">
        <v>1</v>
      </c>
      <c r="L220" s="34"/>
      <c r="M220" s="157" t="s">
        <v>1</v>
      </c>
      <c r="N220" s="158" t="s">
        <v>43</v>
      </c>
      <c r="O220" s="59"/>
      <c r="P220" s="159">
        <f>O220*H220</f>
        <v>0</v>
      </c>
      <c r="Q220" s="159">
        <v>2.50187</v>
      </c>
      <c r="R220" s="159">
        <f>Q220*H220</f>
        <v>1.14085272</v>
      </c>
      <c r="S220" s="159">
        <v>0</v>
      </c>
      <c r="T220" s="16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1" t="s">
        <v>164</v>
      </c>
      <c r="AT220" s="161" t="s">
        <v>160</v>
      </c>
      <c r="AU220" s="161" t="s">
        <v>86</v>
      </c>
      <c r="AY220" s="18" t="s">
        <v>157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8" t="s">
        <v>33</v>
      </c>
      <c r="BK220" s="162">
        <f>ROUND(I220*H220,2)</f>
        <v>0</v>
      </c>
      <c r="BL220" s="18" t="s">
        <v>164</v>
      </c>
      <c r="BM220" s="161" t="s">
        <v>2264</v>
      </c>
    </row>
    <row r="221" spans="2:51" s="14" customFormat="1" ht="12">
      <c r="B221" s="186"/>
      <c r="D221" s="179" t="s">
        <v>245</v>
      </c>
      <c r="E221" s="187" t="s">
        <v>1</v>
      </c>
      <c r="F221" s="188" t="s">
        <v>2265</v>
      </c>
      <c r="H221" s="189">
        <v>0.456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7" t="s">
        <v>245</v>
      </c>
      <c r="AU221" s="187" t="s">
        <v>86</v>
      </c>
      <c r="AV221" s="14" t="s">
        <v>86</v>
      </c>
      <c r="AW221" s="14" t="s">
        <v>31</v>
      </c>
      <c r="AX221" s="14" t="s">
        <v>33</v>
      </c>
      <c r="AY221" s="187" t="s">
        <v>157</v>
      </c>
    </row>
    <row r="222" spans="1:65" s="2" customFormat="1" ht="16.5" customHeight="1">
      <c r="A222" s="33"/>
      <c r="B222" s="149"/>
      <c r="C222" s="150" t="s">
        <v>276</v>
      </c>
      <c r="D222" s="150" t="s">
        <v>160</v>
      </c>
      <c r="E222" s="151" t="s">
        <v>2266</v>
      </c>
      <c r="F222" s="152" t="s">
        <v>2267</v>
      </c>
      <c r="G222" s="153" t="s">
        <v>730</v>
      </c>
      <c r="H222" s="154">
        <v>0.456</v>
      </c>
      <c r="I222" s="155"/>
      <c r="J222" s="156">
        <f>ROUND(I222*H222,2)</f>
        <v>0</v>
      </c>
      <c r="K222" s="152" t="s">
        <v>636</v>
      </c>
      <c r="L222" s="34"/>
      <c r="M222" s="157" t="s">
        <v>1</v>
      </c>
      <c r="N222" s="158" t="s">
        <v>43</v>
      </c>
      <c r="O222" s="59"/>
      <c r="P222" s="159">
        <f>O222*H222</f>
        <v>0</v>
      </c>
      <c r="Q222" s="159">
        <v>0</v>
      </c>
      <c r="R222" s="159">
        <f>Q222*H222</f>
        <v>0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164</v>
      </c>
      <c r="AT222" s="161" t="s">
        <v>160</v>
      </c>
      <c r="AU222" s="161" t="s">
        <v>86</v>
      </c>
      <c r="AY222" s="18" t="s">
        <v>157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33</v>
      </c>
      <c r="BK222" s="162">
        <f>ROUND(I222*H222,2)</f>
        <v>0</v>
      </c>
      <c r="BL222" s="18" t="s">
        <v>164</v>
      </c>
      <c r="BM222" s="161" t="s">
        <v>2268</v>
      </c>
    </row>
    <row r="223" spans="1:47" s="2" customFormat="1" ht="12">
      <c r="A223" s="33"/>
      <c r="B223" s="34"/>
      <c r="C223" s="33"/>
      <c r="D223" s="199" t="s">
        <v>638</v>
      </c>
      <c r="E223" s="33"/>
      <c r="F223" s="200" t="s">
        <v>2269</v>
      </c>
      <c r="G223" s="33"/>
      <c r="H223" s="33"/>
      <c r="I223" s="201"/>
      <c r="J223" s="33"/>
      <c r="K223" s="33"/>
      <c r="L223" s="34"/>
      <c r="M223" s="202"/>
      <c r="N223" s="203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638</v>
      </c>
      <c r="AU223" s="18" t="s">
        <v>86</v>
      </c>
    </row>
    <row r="224" spans="1:65" s="2" customFormat="1" ht="16.5" customHeight="1">
      <c r="A224" s="33"/>
      <c r="B224" s="149"/>
      <c r="C224" s="150" t="s">
        <v>199</v>
      </c>
      <c r="D224" s="150" t="s">
        <v>160</v>
      </c>
      <c r="E224" s="151" t="s">
        <v>2270</v>
      </c>
      <c r="F224" s="152" t="s">
        <v>2271</v>
      </c>
      <c r="G224" s="153" t="s">
        <v>284</v>
      </c>
      <c r="H224" s="154">
        <v>5.48</v>
      </c>
      <c r="I224" s="155"/>
      <c r="J224" s="156">
        <f>ROUND(I224*H224,2)</f>
        <v>0</v>
      </c>
      <c r="K224" s="152" t="s">
        <v>636</v>
      </c>
      <c r="L224" s="34"/>
      <c r="M224" s="157" t="s">
        <v>1</v>
      </c>
      <c r="N224" s="158" t="s">
        <v>43</v>
      </c>
      <c r="O224" s="59"/>
      <c r="P224" s="159">
        <f>O224*H224</f>
        <v>0</v>
      </c>
      <c r="Q224" s="159">
        <v>0.00465</v>
      </c>
      <c r="R224" s="159">
        <f>Q224*H224</f>
        <v>0.025482</v>
      </c>
      <c r="S224" s="159">
        <v>0</v>
      </c>
      <c r="T224" s="160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1" t="s">
        <v>164</v>
      </c>
      <c r="AT224" s="161" t="s">
        <v>160</v>
      </c>
      <c r="AU224" s="161" t="s">
        <v>86</v>
      </c>
      <c r="AY224" s="18" t="s">
        <v>157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8" t="s">
        <v>33</v>
      </c>
      <c r="BK224" s="162">
        <f>ROUND(I224*H224,2)</f>
        <v>0</v>
      </c>
      <c r="BL224" s="18" t="s">
        <v>164</v>
      </c>
      <c r="BM224" s="161" t="s">
        <v>2272</v>
      </c>
    </row>
    <row r="225" spans="1:47" s="2" customFormat="1" ht="12">
      <c r="A225" s="33"/>
      <c r="B225" s="34"/>
      <c r="C225" s="33"/>
      <c r="D225" s="199" t="s">
        <v>638</v>
      </c>
      <c r="E225" s="33"/>
      <c r="F225" s="200" t="s">
        <v>2273</v>
      </c>
      <c r="G225" s="33"/>
      <c r="H225" s="33"/>
      <c r="I225" s="201"/>
      <c r="J225" s="33"/>
      <c r="K225" s="33"/>
      <c r="L225" s="34"/>
      <c r="M225" s="202"/>
      <c r="N225" s="203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638</v>
      </c>
      <c r="AU225" s="18" t="s">
        <v>86</v>
      </c>
    </row>
    <row r="226" spans="2:51" s="14" customFormat="1" ht="12">
      <c r="B226" s="186"/>
      <c r="D226" s="179" t="s">
        <v>245</v>
      </c>
      <c r="E226" s="187" t="s">
        <v>1</v>
      </c>
      <c r="F226" s="188" t="s">
        <v>2274</v>
      </c>
      <c r="H226" s="189">
        <v>3.68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245</v>
      </c>
      <c r="AU226" s="187" t="s">
        <v>86</v>
      </c>
      <c r="AV226" s="14" t="s">
        <v>86</v>
      </c>
      <c r="AW226" s="14" t="s">
        <v>31</v>
      </c>
      <c r="AX226" s="14" t="s">
        <v>78</v>
      </c>
      <c r="AY226" s="187" t="s">
        <v>157</v>
      </c>
    </row>
    <row r="227" spans="2:51" s="14" customFormat="1" ht="12">
      <c r="B227" s="186"/>
      <c r="D227" s="179" t="s">
        <v>245</v>
      </c>
      <c r="E227" s="187" t="s">
        <v>1</v>
      </c>
      <c r="F227" s="188" t="s">
        <v>2275</v>
      </c>
      <c r="H227" s="189">
        <v>1.8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7" t="s">
        <v>245</v>
      </c>
      <c r="AU227" s="187" t="s">
        <v>86</v>
      </c>
      <c r="AV227" s="14" t="s">
        <v>86</v>
      </c>
      <c r="AW227" s="14" t="s">
        <v>31</v>
      </c>
      <c r="AX227" s="14" t="s">
        <v>78</v>
      </c>
      <c r="AY227" s="187" t="s">
        <v>157</v>
      </c>
    </row>
    <row r="228" spans="2:51" s="15" customFormat="1" ht="12">
      <c r="B228" s="204"/>
      <c r="D228" s="179" t="s">
        <v>245</v>
      </c>
      <c r="E228" s="205" t="s">
        <v>1</v>
      </c>
      <c r="F228" s="206" t="s">
        <v>645</v>
      </c>
      <c r="H228" s="207">
        <v>5.48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245</v>
      </c>
      <c r="AU228" s="205" t="s">
        <v>86</v>
      </c>
      <c r="AV228" s="15" t="s">
        <v>164</v>
      </c>
      <c r="AW228" s="15" t="s">
        <v>31</v>
      </c>
      <c r="AX228" s="15" t="s">
        <v>33</v>
      </c>
      <c r="AY228" s="205" t="s">
        <v>157</v>
      </c>
    </row>
    <row r="229" spans="1:65" s="2" customFormat="1" ht="16.5" customHeight="1">
      <c r="A229" s="33"/>
      <c r="B229" s="149"/>
      <c r="C229" s="150" t="s">
        <v>7</v>
      </c>
      <c r="D229" s="150" t="s">
        <v>160</v>
      </c>
      <c r="E229" s="151" t="s">
        <v>2276</v>
      </c>
      <c r="F229" s="152" t="s">
        <v>2277</v>
      </c>
      <c r="G229" s="153" t="s">
        <v>213</v>
      </c>
      <c r="H229" s="154">
        <v>0.034</v>
      </c>
      <c r="I229" s="155"/>
      <c r="J229" s="156">
        <f>ROUND(I229*H229,2)</f>
        <v>0</v>
      </c>
      <c r="K229" s="152" t="s">
        <v>636</v>
      </c>
      <c r="L229" s="34"/>
      <c r="M229" s="157" t="s">
        <v>1</v>
      </c>
      <c r="N229" s="158" t="s">
        <v>43</v>
      </c>
      <c r="O229" s="59"/>
      <c r="P229" s="159">
        <f>O229*H229</f>
        <v>0</v>
      </c>
      <c r="Q229" s="159">
        <v>0.99735</v>
      </c>
      <c r="R229" s="159">
        <f>Q229*H229</f>
        <v>0.0339099</v>
      </c>
      <c r="S229" s="159">
        <v>0</v>
      </c>
      <c r="T229" s="160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1" t="s">
        <v>164</v>
      </c>
      <c r="AT229" s="161" t="s">
        <v>160</v>
      </c>
      <c r="AU229" s="161" t="s">
        <v>86</v>
      </c>
      <c r="AY229" s="18" t="s">
        <v>157</v>
      </c>
      <c r="BE229" s="162">
        <f>IF(N229="základní",J229,0)</f>
        <v>0</v>
      </c>
      <c r="BF229" s="162">
        <f>IF(N229="snížená",J229,0)</f>
        <v>0</v>
      </c>
      <c r="BG229" s="162">
        <f>IF(N229="zákl. přenesená",J229,0)</f>
        <v>0</v>
      </c>
      <c r="BH229" s="162">
        <f>IF(N229="sníž. přenesená",J229,0)</f>
        <v>0</v>
      </c>
      <c r="BI229" s="162">
        <f>IF(N229="nulová",J229,0)</f>
        <v>0</v>
      </c>
      <c r="BJ229" s="18" t="s">
        <v>33</v>
      </c>
      <c r="BK229" s="162">
        <f>ROUND(I229*H229,2)</f>
        <v>0</v>
      </c>
      <c r="BL229" s="18" t="s">
        <v>164</v>
      </c>
      <c r="BM229" s="161" t="s">
        <v>2278</v>
      </c>
    </row>
    <row r="230" spans="1:47" s="2" customFormat="1" ht="12">
      <c r="A230" s="33"/>
      <c r="B230" s="34"/>
      <c r="C230" s="33"/>
      <c r="D230" s="199" t="s">
        <v>638</v>
      </c>
      <c r="E230" s="33"/>
      <c r="F230" s="200" t="s">
        <v>2279</v>
      </c>
      <c r="G230" s="33"/>
      <c r="H230" s="33"/>
      <c r="I230" s="201"/>
      <c r="J230" s="33"/>
      <c r="K230" s="33"/>
      <c r="L230" s="34"/>
      <c r="M230" s="202"/>
      <c r="N230" s="203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638</v>
      </c>
      <c r="AU230" s="18" t="s">
        <v>86</v>
      </c>
    </row>
    <row r="231" spans="2:51" s="14" customFormat="1" ht="12">
      <c r="B231" s="186"/>
      <c r="D231" s="179" t="s">
        <v>245</v>
      </c>
      <c r="E231" s="187" t="s">
        <v>1</v>
      </c>
      <c r="F231" s="188" t="s">
        <v>2280</v>
      </c>
      <c r="H231" s="189">
        <v>0.01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245</v>
      </c>
      <c r="AU231" s="187" t="s">
        <v>86</v>
      </c>
      <c r="AV231" s="14" t="s">
        <v>86</v>
      </c>
      <c r="AW231" s="14" t="s">
        <v>31</v>
      </c>
      <c r="AX231" s="14" t="s">
        <v>78</v>
      </c>
      <c r="AY231" s="187" t="s">
        <v>157</v>
      </c>
    </row>
    <row r="232" spans="2:51" s="14" customFormat="1" ht="12">
      <c r="B232" s="186"/>
      <c r="D232" s="179" t="s">
        <v>245</v>
      </c>
      <c r="E232" s="187" t="s">
        <v>1</v>
      </c>
      <c r="F232" s="188" t="s">
        <v>2281</v>
      </c>
      <c r="H232" s="189">
        <v>0.024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245</v>
      </c>
      <c r="AU232" s="187" t="s">
        <v>86</v>
      </c>
      <c r="AV232" s="14" t="s">
        <v>86</v>
      </c>
      <c r="AW232" s="14" t="s">
        <v>31</v>
      </c>
      <c r="AX232" s="14" t="s">
        <v>78</v>
      </c>
      <c r="AY232" s="187" t="s">
        <v>157</v>
      </c>
    </row>
    <row r="233" spans="2:51" s="15" customFormat="1" ht="12">
      <c r="B233" s="204"/>
      <c r="D233" s="179" t="s">
        <v>245</v>
      </c>
      <c r="E233" s="205" t="s">
        <v>1</v>
      </c>
      <c r="F233" s="206" t="s">
        <v>645</v>
      </c>
      <c r="H233" s="207">
        <v>0.034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245</v>
      </c>
      <c r="AU233" s="205" t="s">
        <v>86</v>
      </c>
      <c r="AV233" s="15" t="s">
        <v>164</v>
      </c>
      <c r="AW233" s="15" t="s">
        <v>31</v>
      </c>
      <c r="AX233" s="15" t="s">
        <v>33</v>
      </c>
      <c r="AY233" s="205" t="s">
        <v>157</v>
      </c>
    </row>
    <row r="234" spans="1:65" s="2" customFormat="1" ht="16.5" customHeight="1">
      <c r="A234" s="33"/>
      <c r="B234" s="149"/>
      <c r="C234" s="150" t="s">
        <v>203</v>
      </c>
      <c r="D234" s="150" t="s">
        <v>160</v>
      </c>
      <c r="E234" s="151" t="s">
        <v>2282</v>
      </c>
      <c r="F234" s="152" t="s">
        <v>2283</v>
      </c>
      <c r="G234" s="153" t="s">
        <v>213</v>
      </c>
      <c r="H234" s="154">
        <v>0.012</v>
      </c>
      <c r="I234" s="155"/>
      <c r="J234" s="156">
        <f>ROUND(I234*H234,2)</f>
        <v>0</v>
      </c>
      <c r="K234" s="152" t="s">
        <v>636</v>
      </c>
      <c r="L234" s="34"/>
      <c r="M234" s="157" t="s">
        <v>1</v>
      </c>
      <c r="N234" s="158" t="s">
        <v>43</v>
      </c>
      <c r="O234" s="59"/>
      <c r="P234" s="159">
        <f>O234*H234</f>
        <v>0</v>
      </c>
      <c r="Q234" s="159">
        <v>1.04232</v>
      </c>
      <c r="R234" s="159">
        <f>Q234*H234</f>
        <v>0.01250784</v>
      </c>
      <c r="S234" s="159">
        <v>0</v>
      </c>
      <c r="T234" s="16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164</v>
      </c>
      <c r="AT234" s="161" t="s">
        <v>160</v>
      </c>
      <c r="AU234" s="161" t="s">
        <v>86</v>
      </c>
      <c r="AY234" s="18" t="s">
        <v>157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8" t="s">
        <v>33</v>
      </c>
      <c r="BK234" s="162">
        <f>ROUND(I234*H234,2)</f>
        <v>0</v>
      </c>
      <c r="BL234" s="18" t="s">
        <v>164</v>
      </c>
      <c r="BM234" s="161" t="s">
        <v>2284</v>
      </c>
    </row>
    <row r="235" spans="1:47" s="2" customFormat="1" ht="12">
      <c r="A235" s="33"/>
      <c r="B235" s="34"/>
      <c r="C235" s="33"/>
      <c r="D235" s="199" t="s">
        <v>638</v>
      </c>
      <c r="E235" s="33"/>
      <c r="F235" s="200" t="s">
        <v>2285</v>
      </c>
      <c r="G235" s="33"/>
      <c r="H235" s="33"/>
      <c r="I235" s="201"/>
      <c r="J235" s="33"/>
      <c r="K235" s="33"/>
      <c r="L235" s="34"/>
      <c r="M235" s="202"/>
      <c r="N235" s="203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638</v>
      </c>
      <c r="AU235" s="18" t="s">
        <v>86</v>
      </c>
    </row>
    <row r="236" spans="2:51" s="13" customFormat="1" ht="12">
      <c r="B236" s="178"/>
      <c r="D236" s="179" t="s">
        <v>245</v>
      </c>
      <c r="E236" s="180" t="s">
        <v>1</v>
      </c>
      <c r="F236" s="181" t="s">
        <v>2286</v>
      </c>
      <c r="H236" s="180" t="s">
        <v>1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80" t="s">
        <v>245</v>
      </c>
      <c r="AU236" s="180" t="s">
        <v>86</v>
      </c>
      <c r="AV236" s="13" t="s">
        <v>33</v>
      </c>
      <c r="AW236" s="13" t="s">
        <v>31</v>
      </c>
      <c r="AX236" s="13" t="s">
        <v>78</v>
      </c>
      <c r="AY236" s="180" t="s">
        <v>157</v>
      </c>
    </row>
    <row r="237" spans="2:51" s="14" customFormat="1" ht="12">
      <c r="B237" s="186"/>
      <c r="D237" s="179" t="s">
        <v>245</v>
      </c>
      <c r="E237" s="187" t="s">
        <v>1</v>
      </c>
      <c r="F237" s="188" t="s">
        <v>2287</v>
      </c>
      <c r="H237" s="189">
        <v>0.012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245</v>
      </c>
      <c r="AU237" s="187" t="s">
        <v>86</v>
      </c>
      <c r="AV237" s="14" t="s">
        <v>86</v>
      </c>
      <c r="AW237" s="14" t="s">
        <v>31</v>
      </c>
      <c r="AX237" s="14" t="s">
        <v>33</v>
      </c>
      <c r="AY237" s="187" t="s">
        <v>157</v>
      </c>
    </row>
    <row r="238" spans="1:65" s="2" customFormat="1" ht="16.5" customHeight="1">
      <c r="A238" s="33"/>
      <c r="B238" s="149"/>
      <c r="C238" s="150" t="s">
        <v>288</v>
      </c>
      <c r="D238" s="150" t="s">
        <v>160</v>
      </c>
      <c r="E238" s="151" t="s">
        <v>2288</v>
      </c>
      <c r="F238" s="152" t="s">
        <v>2289</v>
      </c>
      <c r="G238" s="153" t="s">
        <v>178</v>
      </c>
      <c r="H238" s="154">
        <v>1</v>
      </c>
      <c r="I238" s="155"/>
      <c r="J238" s="156">
        <f>ROUND(I238*H238,2)</f>
        <v>0</v>
      </c>
      <c r="K238" s="152"/>
      <c r="L238" s="34"/>
      <c r="M238" s="157" t="s">
        <v>1</v>
      </c>
      <c r="N238" s="158" t="s">
        <v>43</v>
      </c>
      <c r="O238" s="59"/>
      <c r="P238" s="159">
        <f>O238*H238</f>
        <v>0</v>
      </c>
      <c r="Q238" s="159">
        <v>0.055</v>
      </c>
      <c r="R238" s="159">
        <f>Q238*H238</f>
        <v>0.055</v>
      </c>
      <c r="S238" s="159">
        <v>0</v>
      </c>
      <c r="T238" s="16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1" t="s">
        <v>164</v>
      </c>
      <c r="AT238" s="161" t="s">
        <v>160</v>
      </c>
      <c r="AU238" s="161" t="s">
        <v>86</v>
      </c>
      <c r="AY238" s="18" t="s">
        <v>157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8" t="s">
        <v>33</v>
      </c>
      <c r="BK238" s="162">
        <f>ROUND(I238*H238,2)</f>
        <v>0</v>
      </c>
      <c r="BL238" s="18" t="s">
        <v>164</v>
      </c>
      <c r="BM238" s="161" t="s">
        <v>2290</v>
      </c>
    </row>
    <row r="239" spans="2:51" s="14" customFormat="1" ht="12">
      <c r="B239" s="186"/>
      <c r="D239" s="179" t="s">
        <v>245</v>
      </c>
      <c r="E239" s="187" t="s">
        <v>1</v>
      </c>
      <c r="F239" s="188" t="s">
        <v>33</v>
      </c>
      <c r="H239" s="189">
        <v>1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245</v>
      </c>
      <c r="AU239" s="187" t="s">
        <v>86</v>
      </c>
      <c r="AV239" s="14" t="s">
        <v>86</v>
      </c>
      <c r="AW239" s="14" t="s">
        <v>31</v>
      </c>
      <c r="AX239" s="14" t="s">
        <v>33</v>
      </c>
      <c r="AY239" s="187" t="s">
        <v>157</v>
      </c>
    </row>
    <row r="240" spans="2:63" s="12" customFormat="1" ht="22.9" customHeight="1">
      <c r="B240" s="136"/>
      <c r="D240" s="137" t="s">
        <v>77</v>
      </c>
      <c r="E240" s="147" t="s">
        <v>193</v>
      </c>
      <c r="F240" s="147" t="s">
        <v>1643</v>
      </c>
      <c r="I240" s="139"/>
      <c r="J240" s="148">
        <f>BK240</f>
        <v>0</v>
      </c>
      <c r="L240" s="136"/>
      <c r="M240" s="141"/>
      <c r="N240" s="142"/>
      <c r="O240" s="142"/>
      <c r="P240" s="143">
        <f>SUM(P241:P258)</f>
        <v>0</v>
      </c>
      <c r="Q240" s="142"/>
      <c r="R240" s="143">
        <f>SUM(R241:R258)</f>
        <v>0.0043115</v>
      </c>
      <c r="S240" s="142"/>
      <c r="T240" s="144">
        <f>SUM(T241:T258)</f>
        <v>2.5432</v>
      </c>
      <c r="AR240" s="137" t="s">
        <v>33</v>
      </c>
      <c r="AT240" s="145" t="s">
        <v>77</v>
      </c>
      <c r="AU240" s="145" t="s">
        <v>33</v>
      </c>
      <c r="AY240" s="137" t="s">
        <v>157</v>
      </c>
      <c r="BK240" s="146">
        <f>SUM(BK241:BK258)</f>
        <v>0</v>
      </c>
    </row>
    <row r="241" spans="1:65" s="2" customFormat="1" ht="16.5" customHeight="1">
      <c r="A241" s="33"/>
      <c r="B241" s="149"/>
      <c r="C241" s="150" t="s">
        <v>206</v>
      </c>
      <c r="D241" s="150" t="s">
        <v>160</v>
      </c>
      <c r="E241" s="151" t="s">
        <v>2291</v>
      </c>
      <c r="F241" s="152" t="s">
        <v>2292</v>
      </c>
      <c r="G241" s="153" t="s">
        <v>163</v>
      </c>
      <c r="H241" s="154">
        <v>4.3</v>
      </c>
      <c r="I241" s="155"/>
      <c r="J241" s="156">
        <f>ROUND(I241*H241,2)</f>
        <v>0</v>
      </c>
      <c r="K241" s="152" t="s">
        <v>636</v>
      </c>
      <c r="L241" s="34"/>
      <c r="M241" s="157" t="s">
        <v>1</v>
      </c>
      <c r="N241" s="158" t="s">
        <v>43</v>
      </c>
      <c r="O241" s="59"/>
      <c r="P241" s="159">
        <f>O241*H241</f>
        <v>0</v>
      </c>
      <c r="Q241" s="159">
        <v>0.00098</v>
      </c>
      <c r="R241" s="159">
        <f>Q241*H241</f>
        <v>0.004214</v>
      </c>
      <c r="S241" s="159">
        <v>0</v>
      </c>
      <c r="T241" s="16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1" t="s">
        <v>164</v>
      </c>
      <c r="AT241" s="161" t="s">
        <v>160</v>
      </c>
      <c r="AU241" s="161" t="s">
        <v>86</v>
      </c>
      <c r="AY241" s="18" t="s">
        <v>157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8" t="s">
        <v>33</v>
      </c>
      <c r="BK241" s="162">
        <f>ROUND(I241*H241,2)</f>
        <v>0</v>
      </c>
      <c r="BL241" s="18" t="s">
        <v>164</v>
      </c>
      <c r="BM241" s="161" t="s">
        <v>2293</v>
      </c>
    </row>
    <row r="242" spans="1:47" s="2" customFormat="1" ht="12">
      <c r="A242" s="33"/>
      <c r="B242" s="34"/>
      <c r="C242" s="33"/>
      <c r="D242" s="199" t="s">
        <v>638</v>
      </c>
      <c r="E242" s="33"/>
      <c r="F242" s="200" t="s">
        <v>2294</v>
      </c>
      <c r="G242" s="33"/>
      <c r="H242" s="33"/>
      <c r="I242" s="201"/>
      <c r="J242" s="33"/>
      <c r="K242" s="33"/>
      <c r="L242" s="34"/>
      <c r="M242" s="202"/>
      <c r="N242" s="203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638</v>
      </c>
      <c r="AU242" s="18" t="s">
        <v>86</v>
      </c>
    </row>
    <row r="243" spans="2:51" s="14" customFormat="1" ht="12">
      <c r="B243" s="186"/>
      <c r="D243" s="179" t="s">
        <v>245</v>
      </c>
      <c r="E243" s="187" t="s">
        <v>1</v>
      </c>
      <c r="F243" s="188" t="s">
        <v>2295</v>
      </c>
      <c r="H243" s="189">
        <v>4.3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245</v>
      </c>
      <c r="AU243" s="187" t="s">
        <v>86</v>
      </c>
      <c r="AV243" s="14" t="s">
        <v>86</v>
      </c>
      <c r="AW243" s="14" t="s">
        <v>31</v>
      </c>
      <c r="AX243" s="14" t="s">
        <v>33</v>
      </c>
      <c r="AY243" s="187" t="s">
        <v>157</v>
      </c>
    </row>
    <row r="244" spans="1:65" s="2" customFormat="1" ht="16.5" customHeight="1">
      <c r="A244" s="33"/>
      <c r="B244" s="149"/>
      <c r="C244" s="150" t="s">
        <v>293</v>
      </c>
      <c r="D244" s="150" t="s">
        <v>160</v>
      </c>
      <c r="E244" s="151" t="s">
        <v>1693</v>
      </c>
      <c r="F244" s="152" t="s">
        <v>1694</v>
      </c>
      <c r="G244" s="153" t="s">
        <v>730</v>
      </c>
      <c r="H244" s="154">
        <v>0.128</v>
      </c>
      <c r="I244" s="155"/>
      <c r="J244" s="156">
        <f>ROUND(I244*H244,2)</f>
        <v>0</v>
      </c>
      <c r="K244" s="152" t="s">
        <v>636</v>
      </c>
      <c r="L244" s="34"/>
      <c r="M244" s="157" t="s">
        <v>1</v>
      </c>
      <c r="N244" s="158" t="s">
        <v>43</v>
      </c>
      <c r="O244" s="59"/>
      <c r="P244" s="159">
        <f>O244*H244</f>
        <v>0</v>
      </c>
      <c r="Q244" s="159">
        <v>0</v>
      </c>
      <c r="R244" s="159">
        <f>Q244*H244</f>
        <v>0</v>
      </c>
      <c r="S244" s="159">
        <v>2.2</v>
      </c>
      <c r="T244" s="160">
        <f>S244*H244</f>
        <v>0.2816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1" t="s">
        <v>164</v>
      </c>
      <c r="AT244" s="161" t="s">
        <v>160</v>
      </c>
      <c r="AU244" s="161" t="s">
        <v>86</v>
      </c>
      <c r="AY244" s="18" t="s">
        <v>157</v>
      </c>
      <c r="BE244" s="162">
        <f>IF(N244="základní",J244,0)</f>
        <v>0</v>
      </c>
      <c r="BF244" s="162">
        <f>IF(N244="snížená",J244,0)</f>
        <v>0</v>
      </c>
      <c r="BG244" s="162">
        <f>IF(N244="zákl. přenesená",J244,0)</f>
        <v>0</v>
      </c>
      <c r="BH244" s="162">
        <f>IF(N244="sníž. přenesená",J244,0)</f>
        <v>0</v>
      </c>
      <c r="BI244" s="162">
        <f>IF(N244="nulová",J244,0)</f>
        <v>0</v>
      </c>
      <c r="BJ244" s="18" t="s">
        <v>33</v>
      </c>
      <c r="BK244" s="162">
        <f>ROUND(I244*H244,2)</f>
        <v>0</v>
      </c>
      <c r="BL244" s="18" t="s">
        <v>164</v>
      </c>
      <c r="BM244" s="161" t="s">
        <v>2296</v>
      </c>
    </row>
    <row r="245" spans="1:47" s="2" customFormat="1" ht="12">
      <c r="A245" s="33"/>
      <c r="B245" s="34"/>
      <c r="C245" s="33"/>
      <c r="D245" s="199" t="s">
        <v>638</v>
      </c>
      <c r="E245" s="33"/>
      <c r="F245" s="200" t="s">
        <v>1696</v>
      </c>
      <c r="G245" s="33"/>
      <c r="H245" s="33"/>
      <c r="I245" s="201"/>
      <c r="J245" s="33"/>
      <c r="K245" s="33"/>
      <c r="L245" s="34"/>
      <c r="M245" s="202"/>
      <c r="N245" s="203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638</v>
      </c>
      <c r="AU245" s="18" t="s">
        <v>86</v>
      </c>
    </row>
    <row r="246" spans="2:51" s="13" customFormat="1" ht="12">
      <c r="B246" s="178"/>
      <c r="D246" s="179" t="s">
        <v>245</v>
      </c>
      <c r="E246" s="180" t="s">
        <v>1</v>
      </c>
      <c r="F246" s="181" t="s">
        <v>2297</v>
      </c>
      <c r="H246" s="180" t="s">
        <v>1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80" t="s">
        <v>245</v>
      </c>
      <c r="AU246" s="180" t="s">
        <v>86</v>
      </c>
      <c r="AV246" s="13" t="s">
        <v>33</v>
      </c>
      <c r="AW246" s="13" t="s">
        <v>31</v>
      </c>
      <c r="AX246" s="13" t="s">
        <v>78</v>
      </c>
      <c r="AY246" s="180" t="s">
        <v>157</v>
      </c>
    </row>
    <row r="247" spans="2:51" s="14" customFormat="1" ht="12">
      <c r="B247" s="186"/>
      <c r="D247" s="179" t="s">
        <v>245</v>
      </c>
      <c r="E247" s="187" t="s">
        <v>1</v>
      </c>
      <c r="F247" s="188" t="s">
        <v>2298</v>
      </c>
      <c r="H247" s="189">
        <v>0.062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245</v>
      </c>
      <c r="AU247" s="187" t="s">
        <v>86</v>
      </c>
      <c r="AV247" s="14" t="s">
        <v>86</v>
      </c>
      <c r="AW247" s="14" t="s">
        <v>31</v>
      </c>
      <c r="AX247" s="14" t="s">
        <v>78</v>
      </c>
      <c r="AY247" s="187" t="s">
        <v>157</v>
      </c>
    </row>
    <row r="248" spans="2:51" s="14" customFormat="1" ht="12">
      <c r="B248" s="186"/>
      <c r="D248" s="179" t="s">
        <v>245</v>
      </c>
      <c r="E248" s="187" t="s">
        <v>1</v>
      </c>
      <c r="F248" s="188" t="s">
        <v>2299</v>
      </c>
      <c r="H248" s="189">
        <v>0.066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245</v>
      </c>
      <c r="AU248" s="187" t="s">
        <v>86</v>
      </c>
      <c r="AV248" s="14" t="s">
        <v>86</v>
      </c>
      <c r="AW248" s="14" t="s">
        <v>31</v>
      </c>
      <c r="AX248" s="14" t="s">
        <v>78</v>
      </c>
      <c r="AY248" s="187" t="s">
        <v>157</v>
      </c>
    </row>
    <row r="249" spans="2:51" s="15" customFormat="1" ht="12">
      <c r="B249" s="204"/>
      <c r="D249" s="179" t="s">
        <v>245</v>
      </c>
      <c r="E249" s="205" t="s">
        <v>1</v>
      </c>
      <c r="F249" s="206" t="s">
        <v>645</v>
      </c>
      <c r="H249" s="207">
        <v>0.128</v>
      </c>
      <c r="I249" s="208"/>
      <c r="L249" s="204"/>
      <c r="M249" s="209"/>
      <c r="N249" s="210"/>
      <c r="O249" s="210"/>
      <c r="P249" s="210"/>
      <c r="Q249" s="210"/>
      <c r="R249" s="210"/>
      <c r="S249" s="210"/>
      <c r="T249" s="211"/>
      <c r="AT249" s="205" t="s">
        <v>245</v>
      </c>
      <c r="AU249" s="205" t="s">
        <v>86</v>
      </c>
      <c r="AV249" s="15" t="s">
        <v>164</v>
      </c>
      <c r="AW249" s="15" t="s">
        <v>31</v>
      </c>
      <c r="AX249" s="15" t="s">
        <v>33</v>
      </c>
      <c r="AY249" s="205" t="s">
        <v>157</v>
      </c>
    </row>
    <row r="250" spans="1:65" s="2" customFormat="1" ht="16.5" customHeight="1">
      <c r="A250" s="33"/>
      <c r="B250" s="149"/>
      <c r="C250" s="150" t="s">
        <v>210</v>
      </c>
      <c r="D250" s="150" t="s">
        <v>160</v>
      </c>
      <c r="E250" s="151" t="s">
        <v>1707</v>
      </c>
      <c r="F250" s="152" t="s">
        <v>1708</v>
      </c>
      <c r="G250" s="153" t="s">
        <v>163</v>
      </c>
      <c r="H250" s="154">
        <v>3.914</v>
      </c>
      <c r="I250" s="155"/>
      <c r="J250" s="156">
        <f>ROUND(I250*H250,2)</f>
        <v>0</v>
      </c>
      <c r="K250" s="152" t="s">
        <v>636</v>
      </c>
      <c r="L250" s="34"/>
      <c r="M250" s="157" t="s">
        <v>1</v>
      </c>
      <c r="N250" s="158" t="s">
        <v>43</v>
      </c>
      <c r="O250" s="59"/>
      <c r="P250" s="159">
        <f>O250*H250</f>
        <v>0</v>
      </c>
      <c r="Q250" s="159">
        <v>0</v>
      </c>
      <c r="R250" s="159">
        <f>Q250*H250</f>
        <v>0</v>
      </c>
      <c r="S250" s="159">
        <v>0</v>
      </c>
      <c r="T250" s="16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1" t="s">
        <v>164</v>
      </c>
      <c r="AT250" s="161" t="s">
        <v>160</v>
      </c>
      <c r="AU250" s="161" t="s">
        <v>86</v>
      </c>
      <c r="AY250" s="18" t="s">
        <v>157</v>
      </c>
      <c r="BE250" s="162">
        <f>IF(N250="základní",J250,0)</f>
        <v>0</v>
      </c>
      <c r="BF250" s="162">
        <f>IF(N250="snížená",J250,0)</f>
        <v>0</v>
      </c>
      <c r="BG250" s="162">
        <f>IF(N250="zákl. přenesená",J250,0)</f>
        <v>0</v>
      </c>
      <c r="BH250" s="162">
        <f>IF(N250="sníž. přenesená",J250,0)</f>
        <v>0</v>
      </c>
      <c r="BI250" s="162">
        <f>IF(N250="nulová",J250,0)</f>
        <v>0</v>
      </c>
      <c r="BJ250" s="18" t="s">
        <v>33</v>
      </c>
      <c r="BK250" s="162">
        <f>ROUND(I250*H250,2)</f>
        <v>0</v>
      </c>
      <c r="BL250" s="18" t="s">
        <v>164</v>
      </c>
      <c r="BM250" s="161" t="s">
        <v>2300</v>
      </c>
    </row>
    <row r="251" spans="1:47" s="2" customFormat="1" ht="12">
      <c r="A251" s="33"/>
      <c r="B251" s="34"/>
      <c r="C251" s="33"/>
      <c r="D251" s="199" t="s">
        <v>638</v>
      </c>
      <c r="E251" s="33"/>
      <c r="F251" s="200" t="s">
        <v>1710</v>
      </c>
      <c r="G251" s="33"/>
      <c r="H251" s="33"/>
      <c r="I251" s="201"/>
      <c r="J251" s="33"/>
      <c r="K251" s="33"/>
      <c r="L251" s="34"/>
      <c r="M251" s="202"/>
      <c r="N251" s="203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638</v>
      </c>
      <c r="AU251" s="18" t="s">
        <v>86</v>
      </c>
    </row>
    <row r="252" spans="2:51" s="14" customFormat="1" ht="12">
      <c r="B252" s="186"/>
      <c r="D252" s="179" t="s">
        <v>245</v>
      </c>
      <c r="E252" s="187" t="s">
        <v>1</v>
      </c>
      <c r="F252" s="188" t="s">
        <v>2301</v>
      </c>
      <c r="H252" s="189">
        <v>3.914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7" t="s">
        <v>245</v>
      </c>
      <c r="AU252" s="187" t="s">
        <v>86</v>
      </c>
      <c r="AV252" s="14" t="s">
        <v>86</v>
      </c>
      <c r="AW252" s="14" t="s">
        <v>31</v>
      </c>
      <c r="AX252" s="14" t="s">
        <v>33</v>
      </c>
      <c r="AY252" s="187" t="s">
        <v>157</v>
      </c>
    </row>
    <row r="253" spans="1:65" s="2" customFormat="1" ht="21.75" customHeight="1">
      <c r="A253" s="33"/>
      <c r="B253" s="149"/>
      <c r="C253" s="150" t="s">
        <v>298</v>
      </c>
      <c r="D253" s="150" t="s">
        <v>160</v>
      </c>
      <c r="E253" s="151" t="s">
        <v>2302</v>
      </c>
      <c r="F253" s="152" t="s">
        <v>2303</v>
      </c>
      <c r="G253" s="153" t="s">
        <v>730</v>
      </c>
      <c r="H253" s="154">
        <v>1.028</v>
      </c>
      <c r="I253" s="155"/>
      <c r="J253" s="156">
        <f>ROUND(I253*H253,2)</f>
        <v>0</v>
      </c>
      <c r="K253" s="152" t="s">
        <v>636</v>
      </c>
      <c r="L253" s="34"/>
      <c r="M253" s="157" t="s">
        <v>1</v>
      </c>
      <c r="N253" s="158" t="s">
        <v>43</v>
      </c>
      <c r="O253" s="59"/>
      <c r="P253" s="159">
        <f>O253*H253</f>
        <v>0</v>
      </c>
      <c r="Q253" s="159">
        <v>0</v>
      </c>
      <c r="R253" s="159">
        <f>Q253*H253</f>
        <v>0</v>
      </c>
      <c r="S253" s="159">
        <v>2.2</v>
      </c>
      <c r="T253" s="160">
        <f>S253*H253</f>
        <v>2.2616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1" t="s">
        <v>164</v>
      </c>
      <c r="AT253" s="161" t="s">
        <v>160</v>
      </c>
      <c r="AU253" s="161" t="s">
        <v>86</v>
      </c>
      <c r="AY253" s="18" t="s">
        <v>157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8" t="s">
        <v>33</v>
      </c>
      <c r="BK253" s="162">
        <f>ROUND(I253*H253,2)</f>
        <v>0</v>
      </c>
      <c r="BL253" s="18" t="s">
        <v>164</v>
      </c>
      <c r="BM253" s="161" t="s">
        <v>2304</v>
      </c>
    </row>
    <row r="254" spans="1:47" s="2" customFormat="1" ht="12">
      <c r="A254" s="33"/>
      <c r="B254" s="34"/>
      <c r="C254" s="33"/>
      <c r="D254" s="199" t="s">
        <v>638</v>
      </c>
      <c r="E254" s="33"/>
      <c r="F254" s="200" t="s">
        <v>2305</v>
      </c>
      <c r="G254" s="33"/>
      <c r="H254" s="33"/>
      <c r="I254" s="201"/>
      <c r="J254" s="33"/>
      <c r="K254" s="33"/>
      <c r="L254" s="34"/>
      <c r="M254" s="202"/>
      <c r="N254" s="203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638</v>
      </c>
      <c r="AU254" s="18" t="s">
        <v>86</v>
      </c>
    </row>
    <row r="255" spans="2:51" s="14" customFormat="1" ht="12">
      <c r="B255" s="186"/>
      <c r="D255" s="179" t="s">
        <v>245</v>
      </c>
      <c r="E255" s="187" t="s">
        <v>1</v>
      </c>
      <c r="F255" s="188" t="s">
        <v>2306</v>
      </c>
      <c r="H255" s="189">
        <v>1.028</v>
      </c>
      <c r="I255" s="190"/>
      <c r="L255" s="186"/>
      <c r="M255" s="191"/>
      <c r="N255" s="192"/>
      <c r="O255" s="192"/>
      <c r="P255" s="192"/>
      <c r="Q255" s="192"/>
      <c r="R255" s="192"/>
      <c r="S255" s="192"/>
      <c r="T255" s="193"/>
      <c r="AT255" s="187" t="s">
        <v>245</v>
      </c>
      <c r="AU255" s="187" t="s">
        <v>86</v>
      </c>
      <c r="AV255" s="14" t="s">
        <v>86</v>
      </c>
      <c r="AW255" s="14" t="s">
        <v>31</v>
      </c>
      <c r="AX255" s="14" t="s">
        <v>33</v>
      </c>
      <c r="AY255" s="187" t="s">
        <v>157</v>
      </c>
    </row>
    <row r="256" spans="1:65" s="2" customFormat="1" ht="16.5" customHeight="1">
      <c r="A256" s="33"/>
      <c r="B256" s="149"/>
      <c r="C256" s="150" t="s">
        <v>214</v>
      </c>
      <c r="D256" s="150" t="s">
        <v>160</v>
      </c>
      <c r="E256" s="151" t="s">
        <v>2307</v>
      </c>
      <c r="F256" s="152" t="s">
        <v>2308</v>
      </c>
      <c r="G256" s="153" t="s">
        <v>163</v>
      </c>
      <c r="H256" s="154">
        <v>9.75</v>
      </c>
      <c r="I256" s="155"/>
      <c r="J256" s="156">
        <f>ROUND(I256*H256,2)</f>
        <v>0</v>
      </c>
      <c r="K256" s="152" t="s">
        <v>636</v>
      </c>
      <c r="L256" s="34"/>
      <c r="M256" s="157" t="s">
        <v>1</v>
      </c>
      <c r="N256" s="158" t="s">
        <v>43</v>
      </c>
      <c r="O256" s="59"/>
      <c r="P256" s="159">
        <f>O256*H256</f>
        <v>0</v>
      </c>
      <c r="Q256" s="159">
        <v>1E-05</v>
      </c>
      <c r="R256" s="159">
        <f>Q256*H256</f>
        <v>9.750000000000001E-05</v>
      </c>
      <c r="S256" s="159">
        <v>0</v>
      </c>
      <c r="T256" s="16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1" t="s">
        <v>164</v>
      </c>
      <c r="AT256" s="161" t="s">
        <v>160</v>
      </c>
      <c r="AU256" s="161" t="s">
        <v>86</v>
      </c>
      <c r="AY256" s="18" t="s">
        <v>157</v>
      </c>
      <c r="BE256" s="162">
        <f>IF(N256="základní",J256,0)</f>
        <v>0</v>
      </c>
      <c r="BF256" s="162">
        <f>IF(N256="snížená",J256,0)</f>
        <v>0</v>
      </c>
      <c r="BG256" s="162">
        <f>IF(N256="zákl. přenesená",J256,0)</f>
        <v>0</v>
      </c>
      <c r="BH256" s="162">
        <f>IF(N256="sníž. přenesená",J256,0)</f>
        <v>0</v>
      </c>
      <c r="BI256" s="162">
        <f>IF(N256="nulová",J256,0)</f>
        <v>0</v>
      </c>
      <c r="BJ256" s="18" t="s">
        <v>33</v>
      </c>
      <c r="BK256" s="162">
        <f>ROUND(I256*H256,2)</f>
        <v>0</v>
      </c>
      <c r="BL256" s="18" t="s">
        <v>164</v>
      </c>
      <c r="BM256" s="161" t="s">
        <v>2309</v>
      </c>
    </row>
    <row r="257" spans="1:47" s="2" customFormat="1" ht="12">
      <c r="A257" s="33"/>
      <c r="B257" s="34"/>
      <c r="C257" s="33"/>
      <c r="D257" s="199" t="s">
        <v>638</v>
      </c>
      <c r="E257" s="33"/>
      <c r="F257" s="200" t="s">
        <v>2310</v>
      </c>
      <c r="G257" s="33"/>
      <c r="H257" s="33"/>
      <c r="I257" s="201"/>
      <c r="J257" s="33"/>
      <c r="K257" s="33"/>
      <c r="L257" s="34"/>
      <c r="M257" s="202"/>
      <c r="N257" s="203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638</v>
      </c>
      <c r="AU257" s="18" t="s">
        <v>86</v>
      </c>
    </row>
    <row r="258" spans="2:51" s="14" customFormat="1" ht="12">
      <c r="B258" s="186"/>
      <c r="D258" s="179" t="s">
        <v>245</v>
      </c>
      <c r="E258" s="187" t="s">
        <v>1</v>
      </c>
      <c r="F258" s="188" t="s">
        <v>2311</v>
      </c>
      <c r="H258" s="189">
        <v>9.75</v>
      </c>
      <c r="I258" s="190"/>
      <c r="L258" s="186"/>
      <c r="M258" s="191"/>
      <c r="N258" s="192"/>
      <c r="O258" s="192"/>
      <c r="P258" s="192"/>
      <c r="Q258" s="192"/>
      <c r="R258" s="192"/>
      <c r="S258" s="192"/>
      <c r="T258" s="193"/>
      <c r="AT258" s="187" t="s">
        <v>245</v>
      </c>
      <c r="AU258" s="187" t="s">
        <v>86</v>
      </c>
      <c r="AV258" s="14" t="s">
        <v>86</v>
      </c>
      <c r="AW258" s="14" t="s">
        <v>31</v>
      </c>
      <c r="AX258" s="14" t="s">
        <v>33</v>
      </c>
      <c r="AY258" s="187" t="s">
        <v>157</v>
      </c>
    </row>
    <row r="259" spans="2:63" s="12" customFormat="1" ht="22.9" customHeight="1">
      <c r="B259" s="136"/>
      <c r="D259" s="137" t="s">
        <v>77</v>
      </c>
      <c r="E259" s="147" t="s">
        <v>1816</v>
      </c>
      <c r="F259" s="147" t="s">
        <v>1817</v>
      </c>
      <c r="I259" s="139"/>
      <c r="J259" s="148">
        <f>BK259</f>
        <v>0</v>
      </c>
      <c r="L259" s="136"/>
      <c r="M259" s="141"/>
      <c r="N259" s="142"/>
      <c r="O259" s="142"/>
      <c r="P259" s="143">
        <f>SUM(P260:P270)</f>
        <v>0</v>
      </c>
      <c r="Q259" s="142"/>
      <c r="R259" s="143">
        <f>SUM(R260:R270)</f>
        <v>0</v>
      </c>
      <c r="S259" s="142"/>
      <c r="T259" s="144">
        <f>SUM(T260:T270)</f>
        <v>0</v>
      </c>
      <c r="AR259" s="137" t="s">
        <v>33</v>
      </c>
      <c r="AT259" s="145" t="s">
        <v>77</v>
      </c>
      <c r="AU259" s="145" t="s">
        <v>33</v>
      </c>
      <c r="AY259" s="137" t="s">
        <v>157</v>
      </c>
      <c r="BK259" s="146">
        <f>SUM(BK260:BK270)</f>
        <v>0</v>
      </c>
    </row>
    <row r="260" spans="1:65" s="2" customFormat="1" ht="21.75" customHeight="1">
      <c r="A260" s="33"/>
      <c r="B260" s="149"/>
      <c r="C260" s="150" t="s">
        <v>303</v>
      </c>
      <c r="D260" s="150" t="s">
        <v>160</v>
      </c>
      <c r="E260" s="151" t="s">
        <v>1819</v>
      </c>
      <c r="F260" s="152" t="s">
        <v>1820</v>
      </c>
      <c r="G260" s="153" t="s">
        <v>213</v>
      </c>
      <c r="H260" s="154">
        <v>2.543</v>
      </c>
      <c r="I260" s="155"/>
      <c r="J260" s="156">
        <f>ROUND(I260*H260,2)</f>
        <v>0</v>
      </c>
      <c r="K260" s="152" t="s">
        <v>636</v>
      </c>
      <c r="L260" s="34"/>
      <c r="M260" s="157" t="s">
        <v>1</v>
      </c>
      <c r="N260" s="158" t="s">
        <v>43</v>
      </c>
      <c r="O260" s="59"/>
      <c r="P260" s="159">
        <f>O260*H260</f>
        <v>0</v>
      </c>
      <c r="Q260" s="159">
        <v>0</v>
      </c>
      <c r="R260" s="159">
        <f>Q260*H260</f>
        <v>0</v>
      </c>
      <c r="S260" s="159">
        <v>0</v>
      </c>
      <c r="T260" s="16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1" t="s">
        <v>164</v>
      </c>
      <c r="AT260" s="161" t="s">
        <v>160</v>
      </c>
      <c r="AU260" s="161" t="s">
        <v>86</v>
      </c>
      <c r="AY260" s="18" t="s">
        <v>157</v>
      </c>
      <c r="BE260" s="162">
        <f>IF(N260="základní",J260,0)</f>
        <v>0</v>
      </c>
      <c r="BF260" s="162">
        <f>IF(N260="snížená",J260,0)</f>
        <v>0</v>
      </c>
      <c r="BG260" s="162">
        <f>IF(N260="zákl. přenesená",J260,0)</f>
        <v>0</v>
      </c>
      <c r="BH260" s="162">
        <f>IF(N260="sníž. přenesená",J260,0)</f>
        <v>0</v>
      </c>
      <c r="BI260" s="162">
        <f>IF(N260="nulová",J260,0)</f>
        <v>0</v>
      </c>
      <c r="BJ260" s="18" t="s">
        <v>33</v>
      </c>
      <c r="BK260" s="162">
        <f>ROUND(I260*H260,2)</f>
        <v>0</v>
      </c>
      <c r="BL260" s="18" t="s">
        <v>164</v>
      </c>
      <c r="BM260" s="161" t="s">
        <v>2312</v>
      </c>
    </row>
    <row r="261" spans="1:47" s="2" customFormat="1" ht="12">
      <c r="A261" s="33"/>
      <c r="B261" s="34"/>
      <c r="C261" s="33"/>
      <c r="D261" s="199" t="s">
        <v>638</v>
      </c>
      <c r="E261" s="33"/>
      <c r="F261" s="200" t="s">
        <v>1822</v>
      </c>
      <c r="G261" s="33"/>
      <c r="H261" s="33"/>
      <c r="I261" s="201"/>
      <c r="J261" s="33"/>
      <c r="K261" s="33"/>
      <c r="L261" s="34"/>
      <c r="M261" s="202"/>
      <c r="N261" s="203"/>
      <c r="O261" s="59"/>
      <c r="P261" s="59"/>
      <c r="Q261" s="59"/>
      <c r="R261" s="59"/>
      <c r="S261" s="59"/>
      <c r="T261" s="60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8" t="s">
        <v>638</v>
      </c>
      <c r="AU261" s="18" t="s">
        <v>86</v>
      </c>
    </row>
    <row r="262" spans="1:65" s="2" customFormat="1" ht="21.75" customHeight="1">
      <c r="A262" s="33"/>
      <c r="B262" s="149"/>
      <c r="C262" s="150" t="s">
        <v>220</v>
      </c>
      <c r="D262" s="150" t="s">
        <v>160</v>
      </c>
      <c r="E262" s="151" t="s">
        <v>1824</v>
      </c>
      <c r="F262" s="152" t="s">
        <v>1825</v>
      </c>
      <c r="G262" s="153" t="s">
        <v>213</v>
      </c>
      <c r="H262" s="154">
        <v>15.258</v>
      </c>
      <c r="I262" s="155"/>
      <c r="J262" s="156">
        <f>ROUND(I262*H262,2)</f>
        <v>0</v>
      </c>
      <c r="K262" s="152" t="s">
        <v>636</v>
      </c>
      <c r="L262" s="34"/>
      <c r="M262" s="157" t="s">
        <v>1</v>
      </c>
      <c r="N262" s="158" t="s">
        <v>43</v>
      </c>
      <c r="O262" s="59"/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1" t="s">
        <v>164</v>
      </c>
      <c r="AT262" s="161" t="s">
        <v>160</v>
      </c>
      <c r="AU262" s="161" t="s">
        <v>86</v>
      </c>
      <c r="AY262" s="18" t="s">
        <v>157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8" t="s">
        <v>33</v>
      </c>
      <c r="BK262" s="162">
        <f>ROUND(I262*H262,2)</f>
        <v>0</v>
      </c>
      <c r="BL262" s="18" t="s">
        <v>164</v>
      </c>
      <c r="BM262" s="161" t="s">
        <v>2313</v>
      </c>
    </row>
    <row r="263" spans="1:47" s="2" customFormat="1" ht="12">
      <c r="A263" s="33"/>
      <c r="B263" s="34"/>
      <c r="C263" s="33"/>
      <c r="D263" s="199" t="s">
        <v>638</v>
      </c>
      <c r="E263" s="33"/>
      <c r="F263" s="200" t="s">
        <v>1827</v>
      </c>
      <c r="G263" s="33"/>
      <c r="H263" s="33"/>
      <c r="I263" s="201"/>
      <c r="J263" s="33"/>
      <c r="K263" s="33"/>
      <c r="L263" s="34"/>
      <c r="M263" s="202"/>
      <c r="N263" s="203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638</v>
      </c>
      <c r="AU263" s="18" t="s">
        <v>86</v>
      </c>
    </row>
    <row r="264" spans="2:51" s="14" customFormat="1" ht="12">
      <c r="B264" s="186"/>
      <c r="D264" s="179" t="s">
        <v>245</v>
      </c>
      <c r="F264" s="188" t="s">
        <v>2314</v>
      </c>
      <c r="H264" s="189">
        <v>15.258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7" t="s">
        <v>245</v>
      </c>
      <c r="AU264" s="187" t="s">
        <v>86</v>
      </c>
      <c r="AV264" s="14" t="s">
        <v>86</v>
      </c>
      <c r="AW264" s="14" t="s">
        <v>3</v>
      </c>
      <c r="AX264" s="14" t="s">
        <v>33</v>
      </c>
      <c r="AY264" s="187" t="s">
        <v>157</v>
      </c>
    </row>
    <row r="265" spans="1:65" s="2" customFormat="1" ht="16.5" customHeight="1">
      <c r="A265" s="33"/>
      <c r="B265" s="149"/>
      <c r="C265" s="150" t="s">
        <v>308</v>
      </c>
      <c r="D265" s="150" t="s">
        <v>160</v>
      </c>
      <c r="E265" s="151" t="s">
        <v>1626</v>
      </c>
      <c r="F265" s="152" t="s">
        <v>1627</v>
      </c>
      <c r="G265" s="153" t="s">
        <v>213</v>
      </c>
      <c r="H265" s="154">
        <v>2.543</v>
      </c>
      <c r="I265" s="155"/>
      <c r="J265" s="156">
        <f>ROUND(I265*H265,2)</f>
        <v>0</v>
      </c>
      <c r="K265" s="152" t="s">
        <v>636</v>
      </c>
      <c r="L265" s="34"/>
      <c r="M265" s="157" t="s">
        <v>1</v>
      </c>
      <c r="N265" s="158" t="s">
        <v>43</v>
      </c>
      <c r="O265" s="59"/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1" t="s">
        <v>164</v>
      </c>
      <c r="AT265" s="161" t="s">
        <v>160</v>
      </c>
      <c r="AU265" s="161" t="s">
        <v>86</v>
      </c>
      <c r="AY265" s="18" t="s">
        <v>157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8" t="s">
        <v>33</v>
      </c>
      <c r="BK265" s="162">
        <f>ROUND(I265*H265,2)</f>
        <v>0</v>
      </c>
      <c r="BL265" s="18" t="s">
        <v>164</v>
      </c>
      <c r="BM265" s="161" t="s">
        <v>2315</v>
      </c>
    </row>
    <row r="266" spans="1:47" s="2" customFormat="1" ht="12">
      <c r="A266" s="33"/>
      <c r="B266" s="34"/>
      <c r="C266" s="33"/>
      <c r="D266" s="199" t="s">
        <v>638</v>
      </c>
      <c r="E266" s="33"/>
      <c r="F266" s="200" t="s">
        <v>1629</v>
      </c>
      <c r="G266" s="33"/>
      <c r="H266" s="33"/>
      <c r="I266" s="201"/>
      <c r="J266" s="33"/>
      <c r="K266" s="33"/>
      <c r="L266" s="34"/>
      <c r="M266" s="202"/>
      <c r="N266" s="203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638</v>
      </c>
      <c r="AU266" s="18" t="s">
        <v>86</v>
      </c>
    </row>
    <row r="267" spans="1:65" s="2" customFormat="1" ht="16.5" customHeight="1">
      <c r="A267" s="33"/>
      <c r="B267" s="149"/>
      <c r="C267" s="150" t="s">
        <v>168</v>
      </c>
      <c r="D267" s="150" t="s">
        <v>160</v>
      </c>
      <c r="E267" s="151" t="s">
        <v>1631</v>
      </c>
      <c r="F267" s="152" t="s">
        <v>1632</v>
      </c>
      <c r="G267" s="153" t="s">
        <v>213</v>
      </c>
      <c r="H267" s="154">
        <v>25.43</v>
      </c>
      <c r="I267" s="155"/>
      <c r="J267" s="156">
        <f>ROUND(I267*H267,2)</f>
        <v>0</v>
      </c>
      <c r="K267" s="152" t="s">
        <v>636</v>
      </c>
      <c r="L267" s="34"/>
      <c r="M267" s="157" t="s">
        <v>1</v>
      </c>
      <c r="N267" s="158" t="s">
        <v>43</v>
      </c>
      <c r="O267" s="59"/>
      <c r="P267" s="159">
        <f>O267*H267</f>
        <v>0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1" t="s">
        <v>164</v>
      </c>
      <c r="AT267" s="161" t="s">
        <v>160</v>
      </c>
      <c r="AU267" s="161" t="s">
        <v>86</v>
      </c>
      <c r="AY267" s="18" t="s">
        <v>157</v>
      </c>
      <c r="BE267" s="162">
        <f>IF(N267="základní",J267,0)</f>
        <v>0</v>
      </c>
      <c r="BF267" s="162">
        <f>IF(N267="snížená",J267,0)</f>
        <v>0</v>
      </c>
      <c r="BG267" s="162">
        <f>IF(N267="zákl. přenesená",J267,0)</f>
        <v>0</v>
      </c>
      <c r="BH267" s="162">
        <f>IF(N267="sníž. přenesená",J267,0)</f>
        <v>0</v>
      </c>
      <c r="BI267" s="162">
        <f>IF(N267="nulová",J267,0)</f>
        <v>0</v>
      </c>
      <c r="BJ267" s="18" t="s">
        <v>33</v>
      </c>
      <c r="BK267" s="162">
        <f>ROUND(I267*H267,2)</f>
        <v>0</v>
      </c>
      <c r="BL267" s="18" t="s">
        <v>164</v>
      </c>
      <c r="BM267" s="161" t="s">
        <v>2316</v>
      </c>
    </row>
    <row r="268" spans="1:47" s="2" customFormat="1" ht="12">
      <c r="A268" s="33"/>
      <c r="B268" s="34"/>
      <c r="C268" s="33"/>
      <c r="D268" s="199" t="s">
        <v>638</v>
      </c>
      <c r="E268" s="33"/>
      <c r="F268" s="200" t="s">
        <v>1634</v>
      </c>
      <c r="G268" s="33"/>
      <c r="H268" s="33"/>
      <c r="I268" s="201"/>
      <c r="J268" s="33"/>
      <c r="K268" s="33"/>
      <c r="L268" s="34"/>
      <c r="M268" s="202"/>
      <c r="N268" s="203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638</v>
      </c>
      <c r="AU268" s="18" t="s">
        <v>86</v>
      </c>
    </row>
    <row r="269" spans="2:51" s="14" customFormat="1" ht="12">
      <c r="B269" s="186"/>
      <c r="D269" s="179" t="s">
        <v>245</v>
      </c>
      <c r="F269" s="188" t="s">
        <v>2317</v>
      </c>
      <c r="H269" s="189">
        <v>25.43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7" t="s">
        <v>245</v>
      </c>
      <c r="AU269" s="187" t="s">
        <v>86</v>
      </c>
      <c r="AV269" s="14" t="s">
        <v>86</v>
      </c>
      <c r="AW269" s="14" t="s">
        <v>3</v>
      </c>
      <c r="AX269" s="14" t="s">
        <v>33</v>
      </c>
      <c r="AY269" s="187" t="s">
        <v>157</v>
      </c>
    </row>
    <row r="270" spans="1:65" s="2" customFormat="1" ht="21.75" customHeight="1">
      <c r="A270" s="33"/>
      <c r="B270" s="149"/>
      <c r="C270" s="150" t="s">
        <v>313</v>
      </c>
      <c r="D270" s="150" t="s">
        <v>160</v>
      </c>
      <c r="E270" s="151" t="s">
        <v>2318</v>
      </c>
      <c r="F270" s="152" t="s">
        <v>2319</v>
      </c>
      <c r="G270" s="153" t="s">
        <v>213</v>
      </c>
      <c r="H270" s="154">
        <v>2.543</v>
      </c>
      <c r="I270" s="155"/>
      <c r="J270" s="156">
        <f>ROUND(I270*H270,2)</f>
        <v>0</v>
      </c>
      <c r="K270" s="152" t="s">
        <v>1</v>
      </c>
      <c r="L270" s="34"/>
      <c r="M270" s="157" t="s">
        <v>1</v>
      </c>
      <c r="N270" s="158" t="s">
        <v>43</v>
      </c>
      <c r="O270" s="59"/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1" t="s">
        <v>164</v>
      </c>
      <c r="AT270" s="161" t="s">
        <v>160</v>
      </c>
      <c r="AU270" s="161" t="s">
        <v>86</v>
      </c>
      <c r="AY270" s="18" t="s">
        <v>157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8" t="s">
        <v>33</v>
      </c>
      <c r="BK270" s="162">
        <f>ROUND(I270*H270,2)</f>
        <v>0</v>
      </c>
      <c r="BL270" s="18" t="s">
        <v>164</v>
      </c>
      <c r="BM270" s="161" t="s">
        <v>2320</v>
      </c>
    </row>
    <row r="271" spans="2:63" s="12" customFormat="1" ht="22.9" customHeight="1">
      <c r="B271" s="136"/>
      <c r="D271" s="137" t="s">
        <v>77</v>
      </c>
      <c r="E271" s="147" t="s">
        <v>1837</v>
      </c>
      <c r="F271" s="147" t="s">
        <v>1838</v>
      </c>
      <c r="I271" s="139"/>
      <c r="J271" s="148">
        <f>BK271</f>
        <v>0</v>
      </c>
      <c r="L271" s="136"/>
      <c r="M271" s="141"/>
      <c r="N271" s="142"/>
      <c r="O271" s="142"/>
      <c r="P271" s="143">
        <f>SUM(P272:P273)</f>
        <v>0</v>
      </c>
      <c r="Q271" s="142"/>
      <c r="R271" s="143">
        <f>SUM(R272:R273)</f>
        <v>0</v>
      </c>
      <c r="S271" s="142"/>
      <c r="T271" s="144">
        <f>SUM(T272:T273)</f>
        <v>0</v>
      </c>
      <c r="AR271" s="137" t="s">
        <v>33</v>
      </c>
      <c r="AT271" s="145" t="s">
        <v>77</v>
      </c>
      <c r="AU271" s="145" t="s">
        <v>33</v>
      </c>
      <c r="AY271" s="137" t="s">
        <v>157</v>
      </c>
      <c r="BK271" s="146">
        <f>SUM(BK272:BK273)</f>
        <v>0</v>
      </c>
    </row>
    <row r="272" spans="1:65" s="2" customFormat="1" ht="21.75" customHeight="1">
      <c r="A272" s="33"/>
      <c r="B272" s="149"/>
      <c r="C272" s="150" t="s">
        <v>230</v>
      </c>
      <c r="D272" s="150" t="s">
        <v>160</v>
      </c>
      <c r="E272" s="151" t="s">
        <v>1840</v>
      </c>
      <c r="F272" s="152" t="s">
        <v>1841</v>
      </c>
      <c r="G272" s="153" t="s">
        <v>213</v>
      </c>
      <c r="H272" s="154">
        <v>10.674</v>
      </c>
      <c r="I272" s="155"/>
      <c r="J272" s="156">
        <f>ROUND(I272*H272,2)</f>
        <v>0</v>
      </c>
      <c r="K272" s="152" t="s">
        <v>1</v>
      </c>
      <c r="L272" s="34"/>
      <c r="M272" s="157" t="s">
        <v>1</v>
      </c>
      <c r="N272" s="158" t="s">
        <v>43</v>
      </c>
      <c r="O272" s="59"/>
      <c r="P272" s="159">
        <f>O272*H272</f>
        <v>0</v>
      </c>
      <c r="Q272" s="159">
        <v>0</v>
      </c>
      <c r="R272" s="159">
        <f>Q272*H272</f>
        <v>0</v>
      </c>
      <c r="S272" s="159">
        <v>0</v>
      </c>
      <c r="T272" s="16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1" t="s">
        <v>164</v>
      </c>
      <c r="AT272" s="161" t="s">
        <v>160</v>
      </c>
      <c r="AU272" s="161" t="s">
        <v>86</v>
      </c>
      <c r="AY272" s="18" t="s">
        <v>157</v>
      </c>
      <c r="BE272" s="162">
        <f>IF(N272="základní",J272,0)</f>
        <v>0</v>
      </c>
      <c r="BF272" s="162">
        <f>IF(N272="snížená",J272,0)</f>
        <v>0</v>
      </c>
      <c r="BG272" s="162">
        <f>IF(N272="zákl. přenesená",J272,0)</f>
        <v>0</v>
      </c>
      <c r="BH272" s="162">
        <f>IF(N272="sníž. přenesená",J272,0)</f>
        <v>0</v>
      </c>
      <c r="BI272" s="162">
        <f>IF(N272="nulová",J272,0)</f>
        <v>0</v>
      </c>
      <c r="BJ272" s="18" t="s">
        <v>33</v>
      </c>
      <c r="BK272" s="162">
        <f>ROUND(I272*H272,2)</f>
        <v>0</v>
      </c>
      <c r="BL272" s="18" t="s">
        <v>164</v>
      </c>
      <c r="BM272" s="161" t="s">
        <v>2321</v>
      </c>
    </row>
    <row r="273" spans="2:51" s="14" customFormat="1" ht="12">
      <c r="B273" s="186"/>
      <c r="D273" s="179" t="s">
        <v>245</v>
      </c>
      <c r="E273" s="187" t="s">
        <v>1</v>
      </c>
      <c r="F273" s="188" t="s">
        <v>2322</v>
      </c>
      <c r="H273" s="189">
        <v>10.674</v>
      </c>
      <c r="I273" s="190"/>
      <c r="L273" s="186"/>
      <c r="M273" s="191"/>
      <c r="N273" s="192"/>
      <c r="O273" s="192"/>
      <c r="P273" s="192"/>
      <c r="Q273" s="192"/>
      <c r="R273" s="192"/>
      <c r="S273" s="192"/>
      <c r="T273" s="193"/>
      <c r="AT273" s="187" t="s">
        <v>245</v>
      </c>
      <c r="AU273" s="187" t="s">
        <v>86</v>
      </c>
      <c r="AV273" s="14" t="s">
        <v>86</v>
      </c>
      <c r="AW273" s="14" t="s">
        <v>31</v>
      </c>
      <c r="AX273" s="14" t="s">
        <v>33</v>
      </c>
      <c r="AY273" s="187" t="s">
        <v>157</v>
      </c>
    </row>
    <row r="274" spans="2:63" s="12" customFormat="1" ht="25.9" customHeight="1">
      <c r="B274" s="136"/>
      <c r="D274" s="137" t="s">
        <v>77</v>
      </c>
      <c r="E274" s="138" t="s">
        <v>171</v>
      </c>
      <c r="F274" s="138" t="s">
        <v>1844</v>
      </c>
      <c r="I274" s="139"/>
      <c r="J274" s="140">
        <f>BK274</f>
        <v>0</v>
      </c>
      <c r="L274" s="136"/>
      <c r="M274" s="141"/>
      <c r="N274" s="142"/>
      <c r="O274" s="142"/>
      <c r="P274" s="143">
        <f>P275+P307</f>
        <v>0</v>
      </c>
      <c r="Q274" s="142"/>
      <c r="R274" s="143">
        <f>R275+R307</f>
        <v>0.035753440000000004</v>
      </c>
      <c r="S274" s="142"/>
      <c r="T274" s="144">
        <f>T275+T307</f>
        <v>0</v>
      </c>
      <c r="AR274" s="137" t="s">
        <v>86</v>
      </c>
      <c r="AT274" s="145" t="s">
        <v>77</v>
      </c>
      <c r="AU274" s="145" t="s">
        <v>78</v>
      </c>
      <c r="AY274" s="137" t="s">
        <v>157</v>
      </c>
      <c r="BK274" s="146">
        <f>BK275+BK307</f>
        <v>0</v>
      </c>
    </row>
    <row r="275" spans="2:63" s="12" customFormat="1" ht="22.9" customHeight="1">
      <c r="B275" s="136"/>
      <c r="D275" s="137" t="s">
        <v>77</v>
      </c>
      <c r="E275" s="147" t="s">
        <v>1845</v>
      </c>
      <c r="F275" s="147" t="s">
        <v>1846</v>
      </c>
      <c r="I275" s="139"/>
      <c r="J275" s="148">
        <f>BK275</f>
        <v>0</v>
      </c>
      <c r="L275" s="136"/>
      <c r="M275" s="141"/>
      <c r="N275" s="142"/>
      <c r="O275" s="142"/>
      <c r="P275" s="143">
        <f>SUM(P276:P306)</f>
        <v>0</v>
      </c>
      <c r="Q275" s="142"/>
      <c r="R275" s="143">
        <f>SUM(R276:R306)</f>
        <v>0.03448624</v>
      </c>
      <c r="S275" s="142"/>
      <c r="T275" s="144">
        <f>SUM(T276:T306)</f>
        <v>0</v>
      </c>
      <c r="AR275" s="137" t="s">
        <v>86</v>
      </c>
      <c r="AT275" s="145" t="s">
        <v>77</v>
      </c>
      <c r="AU275" s="145" t="s">
        <v>33</v>
      </c>
      <c r="AY275" s="137" t="s">
        <v>157</v>
      </c>
      <c r="BK275" s="146">
        <f>SUM(BK276:BK306)</f>
        <v>0</v>
      </c>
    </row>
    <row r="276" spans="1:65" s="2" customFormat="1" ht="16.5" customHeight="1">
      <c r="A276" s="33"/>
      <c r="B276" s="149"/>
      <c r="C276" s="150" t="s">
        <v>318</v>
      </c>
      <c r="D276" s="150" t="s">
        <v>160</v>
      </c>
      <c r="E276" s="151" t="s">
        <v>1877</v>
      </c>
      <c r="F276" s="152" t="s">
        <v>1878</v>
      </c>
      <c r="G276" s="153" t="s">
        <v>284</v>
      </c>
      <c r="H276" s="154">
        <v>6.568</v>
      </c>
      <c r="I276" s="155"/>
      <c r="J276" s="156">
        <f>ROUND(I276*H276,2)</f>
        <v>0</v>
      </c>
      <c r="K276" s="152" t="s">
        <v>636</v>
      </c>
      <c r="L276" s="34"/>
      <c r="M276" s="157" t="s">
        <v>1</v>
      </c>
      <c r="N276" s="158" t="s">
        <v>43</v>
      </c>
      <c r="O276" s="59"/>
      <c r="P276" s="159">
        <f>O276*H276</f>
        <v>0</v>
      </c>
      <c r="Q276" s="159">
        <v>0</v>
      </c>
      <c r="R276" s="159">
        <f>Q276*H276</f>
        <v>0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169</v>
      </c>
      <c r="AT276" s="161" t="s">
        <v>160</v>
      </c>
      <c r="AU276" s="161" t="s">
        <v>86</v>
      </c>
      <c r="AY276" s="18" t="s">
        <v>157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33</v>
      </c>
      <c r="BK276" s="162">
        <f>ROUND(I276*H276,2)</f>
        <v>0</v>
      </c>
      <c r="BL276" s="18" t="s">
        <v>169</v>
      </c>
      <c r="BM276" s="161" t="s">
        <v>2323</v>
      </c>
    </row>
    <row r="277" spans="1:47" s="2" customFormat="1" ht="12">
      <c r="A277" s="33"/>
      <c r="B277" s="34"/>
      <c r="C277" s="33"/>
      <c r="D277" s="199" t="s">
        <v>638</v>
      </c>
      <c r="E277" s="33"/>
      <c r="F277" s="200" t="s">
        <v>1880</v>
      </c>
      <c r="G277" s="33"/>
      <c r="H277" s="33"/>
      <c r="I277" s="201"/>
      <c r="J277" s="33"/>
      <c r="K277" s="33"/>
      <c r="L277" s="34"/>
      <c r="M277" s="202"/>
      <c r="N277" s="203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638</v>
      </c>
      <c r="AU277" s="18" t="s">
        <v>86</v>
      </c>
    </row>
    <row r="278" spans="2:51" s="14" customFormat="1" ht="12">
      <c r="B278" s="186"/>
      <c r="D278" s="179" t="s">
        <v>245</v>
      </c>
      <c r="E278" s="187" t="s">
        <v>1</v>
      </c>
      <c r="F278" s="188" t="s">
        <v>2324</v>
      </c>
      <c r="H278" s="189">
        <v>6.568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7" t="s">
        <v>245</v>
      </c>
      <c r="AU278" s="187" t="s">
        <v>86</v>
      </c>
      <c r="AV278" s="14" t="s">
        <v>86</v>
      </c>
      <c r="AW278" s="14" t="s">
        <v>31</v>
      </c>
      <c r="AX278" s="14" t="s">
        <v>78</v>
      </c>
      <c r="AY278" s="187" t="s">
        <v>157</v>
      </c>
    </row>
    <row r="279" spans="2:51" s="15" customFormat="1" ht="12">
      <c r="B279" s="204"/>
      <c r="D279" s="179" t="s">
        <v>245</v>
      </c>
      <c r="E279" s="205" t="s">
        <v>2191</v>
      </c>
      <c r="F279" s="206" t="s">
        <v>645</v>
      </c>
      <c r="H279" s="207">
        <v>6.568</v>
      </c>
      <c r="I279" s="208"/>
      <c r="L279" s="204"/>
      <c r="M279" s="209"/>
      <c r="N279" s="210"/>
      <c r="O279" s="210"/>
      <c r="P279" s="210"/>
      <c r="Q279" s="210"/>
      <c r="R279" s="210"/>
      <c r="S279" s="210"/>
      <c r="T279" s="211"/>
      <c r="AT279" s="205" t="s">
        <v>245</v>
      </c>
      <c r="AU279" s="205" t="s">
        <v>86</v>
      </c>
      <c r="AV279" s="15" t="s">
        <v>164</v>
      </c>
      <c r="AW279" s="15" t="s">
        <v>31</v>
      </c>
      <c r="AX279" s="15" t="s">
        <v>33</v>
      </c>
      <c r="AY279" s="205" t="s">
        <v>157</v>
      </c>
    </row>
    <row r="280" spans="1:65" s="2" customFormat="1" ht="16.5" customHeight="1">
      <c r="A280" s="33"/>
      <c r="B280" s="149"/>
      <c r="C280" s="163" t="s">
        <v>275</v>
      </c>
      <c r="D280" s="163" t="s">
        <v>165</v>
      </c>
      <c r="E280" s="164" t="s">
        <v>1882</v>
      </c>
      <c r="F280" s="165" t="s">
        <v>1883</v>
      </c>
      <c r="G280" s="166" t="s">
        <v>213</v>
      </c>
      <c r="H280" s="167">
        <v>0.002</v>
      </c>
      <c r="I280" s="168"/>
      <c r="J280" s="169">
        <f>ROUND(I280*H280,2)</f>
        <v>0</v>
      </c>
      <c r="K280" s="165" t="s">
        <v>636</v>
      </c>
      <c r="L280" s="170"/>
      <c r="M280" s="171" t="s">
        <v>1</v>
      </c>
      <c r="N280" s="172" t="s">
        <v>43</v>
      </c>
      <c r="O280" s="59"/>
      <c r="P280" s="159">
        <f>O280*H280</f>
        <v>0</v>
      </c>
      <c r="Q280" s="159">
        <v>1</v>
      </c>
      <c r="R280" s="159">
        <f>Q280*H280</f>
        <v>0.002</v>
      </c>
      <c r="S280" s="159">
        <v>0</v>
      </c>
      <c r="T280" s="160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1" t="s">
        <v>168</v>
      </c>
      <c r="AT280" s="161" t="s">
        <v>165</v>
      </c>
      <c r="AU280" s="161" t="s">
        <v>86</v>
      </c>
      <c r="AY280" s="18" t="s">
        <v>157</v>
      </c>
      <c r="BE280" s="162">
        <f>IF(N280="základní",J280,0)</f>
        <v>0</v>
      </c>
      <c r="BF280" s="162">
        <f>IF(N280="snížená",J280,0)</f>
        <v>0</v>
      </c>
      <c r="BG280" s="162">
        <f>IF(N280="zákl. přenesená",J280,0)</f>
        <v>0</v>
      </c>
      <c r="BH280" s="162">
        <f>IF(N280="sníž. přenesená",J280,0)</f>
        <v>0</v>
      </c>
      <c r="BI280" s="162">
        <f>IF(N280="nulová",J280,0)</f>
        <v>0</v>
      </c>
      <c r="BJ280" s="18" t="s">
        <v>33</v>
      </c>
      <c r="BK280" s="162">
        <f>ROUND(I280*H280,2)</f>
        <v>0</v>
      </c>
      <c r="BL280" s="18" t="s">
        <v>169</v>
      </c>
      <c r="BM280" s="161" t="s">
        <v>2325</v>
      </c>
    </row>
    <row r="281" spans="1:47" s="2" customFormat="1" ht="19.5">
      <c r="A281" s="33"/>
      <c r="B281" s="34"/>
      <c r="C281" s="33"/>
      <c r="D281" s="179" t="s">
        <v>1217</v>
      </c>
      <c r="E281" s="33"/>
      <c r="F281" s="223" t="s">
        <v>1885</v>
      </c>
      <c r="G281" s="33"/>
      <c r="H281" s="33"/>
      <c r="I281" s="201"/>
      <c r="J281" s="33"/>
      <c r="K281" s="33"/>
      <c r="L281" s="34"/>
      <c r="M281" s="202"/>
      <c r="N281" s="203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1217</v>
      </c>
      <c r="AU281" s="18" t="s">
        <v>86</v>
      </c>
    </row>
    <row r="282" spans="2:51" s="14" customFormat="1" ht="12">
      <c r="B282" s="186"/>
      <c r="D282" s="179" t="s">
        <v>245</v>
      </c>
      <c r="F282" s="188" t="s">
        <v>2326</v>
      </c>
      <c r="H282" s="189">
        <v>0.002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7" t="s">
        <v>245</v>
      </c>
      <c r="AU282" s="187" t="s">
        <v>86</v>
      </c>
      <c r="AV282" s="14" t="s">
        <v>86</v>
      </c>
      <c r="AW282" s="14" t="s">
        <v>3</v>
      </c>
      <c r="AX282" s="14" t="s">
        <v>33</v>
      </c>
      <c r="AY282" s="187" t="s">
        <v>157</v>
      </c>
    </row>
    <row r="283" spans="1:65" s="2" customFormat="1" ht="16.5" customHeight="1">
      <c r="A283" s="33"/>
      <c r="B283" s="149"/>
      <c r="C283" s="150" t="s">
        <v>323</v>
      </c>
      <c r="D283" s="150" t="s">
        <v>160</v>
      </c>
      <c r="E283" s="151" t="s">
        <v>1896</v>
      </c>
      <c r="F283" s="152" t="s">
        <v>1897</v>
      </c>
      <c r="G283" s="153" t="s">
        <v>284</v>
      </c>
      <c r="H283" s="154">
        <v>13.136</v>
      </c>
      <c r="I283" s="155"/>
      <c r="J283" s="156">
        <f>ROUND(I283*H283,2)</f>
        <v>0</v>
      </c>
      <c r="K283" s="152" t="s">
        <v>636</v>
      </c>
      <c r="L283" s="34"/>
      <c r="M283" s="157" t="s">
        <v>1</v>
      </c>
      <c r="N283" s="158" t="s">
        <v>43</v>
      </c>
      <c r="O283" s="59"/>
      <c r="P283" s="159">
        <f>O283*H283</f>
        <v>0</v>
      </c>
      <c r="Q283" s="159">
        <v>0.0004</v>
      </c>
      <c r="R283" s="159">
        <f>Q283*H283</f>
        <v>0.0052544</v>
      </c>
      <c r="S283" s="159">
        <v>0</v>
      </c>
      <c r="T283" s="160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1" t="s">
        <v>169</v>
      </c>
      <c r="AT283" s="161" t="s">
        <v>160</v>
      </c>
      <c r="AU283" s="161" t="s">
        <v>86</v>
      </c>
      <c r="AY283" s="18" t="s">
        <v>157</v>
      </c>
      <c r="BE283" s="162">
        <f>IF(N283="základní",J283,0)</f>
        <v>0</v>
      </c>
      <c r="BF283" s="162">
        <f>IF(N283="snížená",J283,0)</f>
        <v>0</v>
      </c>
      <c r="BG283" s="162">
        <f>IF(N283="zákl. přenesená",J283,0)</f>
        <v>0</v>
      </c>
      <c r="BH283" s="162">
        <f>IF(N283="sníž. přenesená",J283,0)</f>
        <v>0</v>
      </c>
      <c r="BI283" s="162">
        <f>IF(N283="nulová",J283,0)</f>
        <v>0</v>
      </c>
      <c r="BJ283" s="18" t="s">
        <v>33</v>
      </c>
      <c r="BK283" s="162">
        <f>ROUND(I283*H283,2)</f>
        <v>0</v>
      </c>
      <c r="BL283" s="18" t="s">
        <v>169</v>
      </c>
      <c r="BM283" s="161" t="s">
        <v>2327</v>
      </c>
    </row>
    <row r="284" spans="1:47" s="2" customFormat="1" ht="12">
      <c r="A284" s="33"/>
      <c r="B284" s="34"/>
      <c r="C284" s="33"/>
      <c r="D284" s="199" t="s">
        <v>638</v>
      </c>
      <c r="E284" s="33"/>
      <c r="F284" s="200" t="s">
        <v>1899</v>
      </c>
      <c r="G284" s="33"/>
      <c r="H284" s="33"/>
      <c r="I284" s="201"/>
      <c r="J284" s="33"/>
      <c r="K284" s="33"/>
      <c r="L284" s="34"/>
      <c r="M284" s="202"/>
      <c r="N284" s="203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638</v>
      </c>
      <c r="AU284" s="18" t="s">
        <v>86</v>
      </c>
    </row>
    <row r="285" spans="2:51" s="14" customFormat="1" ht="12">
      <c r="B285" s="186"/>
      <c r="D285" s="179" t="s">
        <v>245</v>
      </c>
      <c r="E285" s="187" t="s">
        <v>1</v>
      </c>
      <c r="F285" s="188" t="s">
        <v>2328</v>
      </c>
      <c r="H285" s="189">
        <v>13.136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245</v>
      </c>
      <c r="AU285" s="187" t="s">
        <v>86</v>
      </c>
      <c r="AV285" s="14" t="s">
        <v>86</v>
      </c>
      <c r="AW285" s="14" t="s">
        <v>31</v>
      </c>
      <c r="AX285" s="14" t="s">
        <v>33</v>
      </c>
      <c r="AY285" s="187" t="s">
        <v>157</v>
      </c>
    </row>
    <row r="286" spans="1:47" s="2" customFormat="1" ht="12">
      <c r="A286" s="33"/>
      <c r="B286" s="34"/>
      <c r="C286" s="33"/>
      <c r="D286" s="179" t="s">
        <v>782</v>
      </c>
      <c r="E286" s="33"/>
      <c r="F286" s="220" t="s">
        <v>2329</v>
      </c>
      <c r="G286" s="33"/>
      <c r="H286" s="33"/>
      <c r="I286" s="33"/>
      <c r="J286" s="33"/>
      <c r="K286" s="33"/>
      <c r="L286" s="34"/>
      <c r="M286" s="202"/>
      <c r="N286" s="203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U286" s="18" t="s">
        <v>86</v>
      </c>
    </row>
    <row r="287" spans="1:47" s="2" customFormat="1" ht="12">
      <c r="A287" s="33"/>
      <c r="B287" s="34"/>
      <c r="C287" s="33"/>
      <c r="D287" s="179" t="s">
        <v>782</v>
      </c>
      <c r="E287" s="33"/>
      <c r="F287" s="221" t="s">
        <v>2324</v>
      </c>
      <c r="G287" s="33"/>
      <c r="H287" s="222">
        <v>6.568</v>
      </c>
      <c r="I287" s="33"/>
      <c r="J287" s="33"/>
      <c r="K287" s="33"/>
      <c r="L287" s="34"/>
      <c r="M287" s="202"/>
      <c r="N287" s="203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U287" s="18" t="s">
        <v>86</v>
      </c>
    </row>
    <row r="288" spans="1:47" s="2" customFormat="1" ht="12">
      <c r="A288" s="33"/>
      <c r="B288" s="34"/>
      <c r="C288" s="33"/>
      <c r="D288" s="179" t="s">
        <v>782</v>
      </c>
      <c r="E288" s="33"/>
      <c r="F288" s="221" t="s">
        <v>645</v>
      </c>
      <c r="G288" s="33"/>
      <c r="H288" s="222">
        <v>6.568</v>
      </c>
      <c r="I288" s="33"/>
      <c r="J288" s="33"/>
      <c r="K288" s="33"/>
      <c r="L288" s="34"/>
      <c r="M288" s="202"/>
      <c r="N288" s="203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U288" s="18" t="s">
        <v>86</v>
      </c>
    </row>
    <row r="289" spans="1:65" s="2" customFormat="1" ht="24.2" customHeight="1">
      <c r="A289" s="33"/>
      <c r="B289" s="149"/>
      <c r="C289" s="163" t="s">
        <v>278</v>
      </c>
      <c r="D289" s="163" t="s">
        <v>165</v>
      </c>
      <c r="E289" s="164" t="s">
        <v>2330</v>
      </c>
      <c r="F289" s="165" t="s">
        <v>2331</v>
      </c>
      <c r="G289" s="166" t="s">
        <v>284</v>
      </c>
      <c r="H289" s="167">
        <v>15.31</v>
      </c>
      <c r="I289" s="168"/>
      <c r="J289" s="169">
        <f>ROUND(I289*H289,2)</f>
        <v>0</v>
      </c>
      <c r="K289" s="165" t="s">
        <v>636</v>
      </c>
      <c r="L289" s="170"/>
      <c r="M289" s="171" t="s">
        <v>1</v>
      </c>
      <c r="N289" s="172" t="s">
        <v>43</v>
      </c>
      <c r="O289" s="59"/>
      <c r="P289" s="159">
        <f>O289*H289</f>
        <v>0</v>
      </c>
      <c r="Q289" s="159">
        <v>0.00064</v>
      </c>
      <c r="R289" s="159">
        <f>Q289*H289</f>
        <v>0.0097984</v>
      </c>
      <c r="S289" s="159">
        <v>0</v>
      </c>
      <c r="T289" s="16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1" t="s">
        <v>168</v>
      </c>
      <c r="AT289" s="161" t="s">
        <v>165</v>
      </c>
      <c r="AU289" s="161" t="s">
        <v>86</v>
      </c>
      <c r="AY289" s="18" t="s">
        <v>157</v>
      </c>
      <c r="BE289" s="162">
        <f>IF(N289="základní",J289,0)</f>
        <v>0</v>
      </c>
      <c r="BF289" s="162">
        <f>IF(N289="snížená",J289,0)</f>
        <v>0</v>
      </c>
      <c r="BG289" s="162">
        <f>IF(N289="zákl. přenesená",J289,0)</f>
        <v>0</v>
      </c>
      <c r="BH289" s="162">
        <f>IF(N289="sníž. přenesená",J289,0)</f>
        <v>0</v>
      </c>
      <c r="BI289" s="162">
        <f>IF(N289="nulová",J289,0)</f>
        <v>0</v>
      </c>
      <c r="BJ289" s="18" t="s">
        <v>33</v>
      </c>
      <c r="BK289" s="162">
        <f>ROUND(I289*H289,2)</f>
        <v>0</v>
      </c>
      <c r="BL289" s="18" t="s">
        <v>169</v>
      </c>
      <c r="BM289" s="161" t="s">
        <v>2332</v>
      </c>
    </row>
    <row r="290" spans="2:51" s="14" customFormat="1" ht="12">
      <c r="B290" s="186"/>
      <c r="D290" s="179" t="s">
        <v>245</v>
      </c>
      <c r="E290" s="187" t="s">
        <v>1</v>
      </c>
      <c r="F290" s="188" t="s">
        <v>2333</v>
      </c>
      <c r="H290" s="189">
        <v>15.31</v>
      </c>
      <c r="I290" s="190"/>
      <c r="L290" s="186"/>
      <c r="M290" s="191"/>
      <c r="N290" s="192"/>
      <c r="O290" s="192"/>
      <c r="P290" s="192"/>
      <c r="Q290" s="192"/>
      <c r="R290" s="192"/>
      <c r="S290" s="192"/>
      <c r="T290" s="193"/>
      <c r="AT290" s="187" t="s">
        <v>245</v>
      </c>
      <c r="AU290" s="187" t="s">
        <v>86</v>
      </c>
      <c r="AV290" s="14" t="s">
        <v>86</v>
      </c>
      <c r="AW290" s="14" t="s">
        <v>31</v>
      </c>
      <c r="AX290" s="14" t="s">
        <v>78</v>
      </c>
      <c r="AY290" s="187" t="s">
        <v>157</v>
      </c>
    </row>
    <row r="291" spans="2:51" s="15" customFormat="1" ht="12">
      <c r="B291" s="204"/>
      <c r="D291" s="179" t="s">
        <v>245</v>
      </c>
      <c r="E291" s="205" t="s">
        <v>1</v>
      </c>
      <c r="F291" s="206" t="s">
        <v>645</v>
      </c>
      <c r="H291" s="207">
        <v>15.31</v>
      </c>
      <c r="I291" s="208"/>
      <c r="L291" s="204"/>
      <c r="M291" s="209"/>
      <c r="N291" s="210"/>
      <c r="O291" s="210"/>
      <c r="P291" s="210"/>
      <c r="Q291" s="210"/>
      <c r="R291" s="210"/>
      <c r="S291" s="210"/>
      <c r="T291" s="211"/>
      <c r="AT291" s="205" t="s">
        <v>245</v>
      </c>
      <c r="AU291" s="205" t="s">
        <v>86</v>
      </c>
      <c r="AV291" s="15" t="s">
        <v>164</v>
      </c>
      <c r="AW291" s="15" t="s">
        <v>31</v>
      </c>
      <c r="AX291" s="15" t="s">
        <v>33</v>
      </c>
      <c r="AY291" s="205" t="s">
        <v>157</v>
      </c>
    </row>
    <row r="292" spans="1:65" s="2" customFormat="1" ht="16.5" customHeight="1">
      <c r="A292" s="33"/>
      <c r="B292" s="149"/>
      <c r="C292" s="150" t="s">
        <v>332</v>
      </c>
      <c r="D292" s="150" t="s">
        <v>160</v>
      </c>
      <c r="E292" s="151" t="s">
        <v>2334</v>
      </c>
      <c r="F292" s="152" t="s">
        <v>2335</v>
      </c>
      <c r="G292" s="153" t="s">
        <v>163</v>
      </c>
      <c r="H292" s="154">
        <v>10.914</v>
      </c>
      <c r="I292" s="155"/>
      <c r="J292" s="156">
        <f>ROUND(I292*H292,2)</f>
        <v>0</v>
      </c>
      <c r="K292" s="152" t="s">
        <v>636</v>
      </c>
      <c r="L292" s="34"/>
      <c r="M292" s="157" t="s">
        <v>1</v>
      </c>
      <c r="N292" s="158" t="s">
        <v>43</v>
      </c>
      <c r="O292" s="59"/>
      <c r="P292" s="159">
        <f>O292*H292</f>
        <v>0</v>
      </c>
      <c r="Q292" s="159">
        <v>0.0002</v>
      </c>
      <c r="R292" s="159">
        <f>Q292*H292</f>
        <v>0.0021828</v>
      </c>
      <c r="S292" s="159">
        <v>0</v>
      </c>
      <c r="T292" s="160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1" t="s">
        <v>169</v>
      </c>
      <c r="AT292" s="161" t="s">
        <v>160</v>
      </c>
      <c r="AU292" s="161" t="s">
        <v>86</v>
      </c>
      <c r="AY292" s="18" t="s">
        <v>157</v>
      </c>
      <c r="BE292" s="162">
        <f>IF(N292="základní",J292,0)</f>
        <v>0</v>
      </c>
      <c r="BF292" s="162">
        <f>IF(N292="snížená",J292,0)</f>
        <v>0</v>
      </c>
      <c r="BG292" s="162">
        <f>IF(N292="zákl. přenesená",J292,0)</f>
        <v>0</v>
      </c>
      <c r="BH292" s="162">
        <f>IF(N292="sníž. přenesená",J292,0)</f>
        <v>0</v>
      </c>
      <c r="BI292" s="162">
        <f>IF(N292="nulová",J292,0)</f>
        <v>0</v>
      </c>
      <c r="BJ292" s="18" t="s">
        <v>33</v>
      </c>
      <c r="BK292" s="162">
        <f>ROUND(I292*H292,2)</f>
        <v>0</v>
      </c>
      <c r="BL292" s="18" t="s">
        <v>169</v>
      </c>
      <c r="BM292" s="161" t="s">
        <v>2336</v>
      </c>
    </row>
    <row r="293" spans="1:47" s="2" customFormat="1" ht="12">
      <c r="A293" s="33"/>
      <c r="B293" s="34"/>
      <c r="C293" s="33"/>
      <c r="D293" s="199" t="s">
        <v>638</v>
      </c>
      <c r="E293" s="33"/>
      <c r="F293" s="200" t="s">
        <v>2337</v>
      </c>
      <c r="G293" s="33"/>
      <c r="H293" s="33"/>
      <c r="I293" s="201"/>
      <c r="J293" s="33"/>
      <c r="K293" s="33"/>
      <c r="L293" s="34"/>
      <c r="M293" s="202"/>
      <c r="N293" s="203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638</v>
      </c>
      <c r="AU293" s="18" t="s">
        <v>86</v>
      </c>
    </row>
    <row r="294" spans="2:51" s="13" customFormat="1" ht="12">
      <c r="B294" s="178"/>
      <c r="D294" s="179" t="s">
        <v>245</v>
      </c>
      <c r="E294" s="180" t="s">
        <v>1</v>
      </c>
      <c r="F294" s="181" t="s">
        <v>2338</v>
      </c>
      <c r="H294" s="180" t="s">
        <v>1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80" t="s">
        <v>245</v>
      </c>
      <c r="AU294" s="180" t="s">
        <v>86</v>
      </c>
      <c r="AV294" s="13" t="s">
        <v>33</v>
      </c>
      <c r="AW294" s="13" t="s">
        <v>31</v>
      </c>
      <c r="AX294" s="13" t="s">
        <v>78</v>
      </c>
      <c r="AY294" s="180" t="s">
        <v>157</v>
      </c>
    </row>
    <row r="295" spans="2:51" s="14" customFormat="1" ht="12">
      <c r="B295" s="186"/>
      <c r="D295" s="179" t="s">
        <v>245</v>
      </c>
      <c r="E295" s="187" t="s">
        <v>1</v>
      </c>
      <c r="F295" s="188" t="s">
        <v>2339</v>
      </c>
      <c r="H295" s="189">
        <v>10.914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7" t="s">
        <v>245</v>
      </c>
      <c r="AU295" s="187" t="s">
        <v>86</v>
      </c>
      <c r="AV295" s="14" t="s">
        <v>86</v>
      </c>
      <c r="AW295" s="14" t="s">
        <v>31</v>
      </c>
      <c r="AX295" s="14" t="s">
        <v>33</v>
      </c>
      <c r="AY295" s="187" t="s">
        <v>157</v>
      </c>
    </row>
    <row r="296" spans="1:65" s="2" customFormat="1" ht="24.2" customHeight="1">
      <c r="A296" s="33"/>
      <c r="B296" s="149"/>
      <c r="C296" s="163" t="s">
        <v>280</v>
      </c>
      <c r="D296" s="163" t="s">
        <v>165</v>
      </c>
      <c r="E296" s="164" t="s">
        <v>2330</v>
      </c>
      <c r="F296" s="165" t="s">
        <v>2331</v>
      </c>
      <c r="G296" s="166" t="s">
        <v>284</v>
      </c>
      <c r="H296" s="167">
        <v>6.876</v>
      </c>
      <c r="I296" s="168"/>
      <c r="J296" s="169">
        <f>ROUND(I296*H296,2)</f>
        <v>0</v>
      </c>
      <c r="K296" s="165" t="s">
        <v>636</v>
      </c>
      <c r="L296" s="170"/>
      <c r="M296" s="171" t="s">
        <v>1</v>
      </c>
      <c r="N296" s="172" t="s">
        <v>43</v>
      </c>
      <c r="O296" s="59"/>
      <c r="P296" s="159">
        <f>O296*H296</f>
        <v>0</v>
      </c>
      <c r="Q296" s="159">
        <v>0.00064</v>
      </c>
      <c r="R296" s="159">
        <f>Q296*H296</f>
        <v>0.004400640000000001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168</v>
      </c>
      <c r="AT296" s="161" t="s">
        <v>165</v>
      </c>
      <c r="AU296" s="161" t="s">
        <v>86</v>
      </c>
      <c r="AY296" s="18" t="s">
        <v>157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33</v>
      </c>
      <c r="BK296" s="162">
        <f>ROUND(I296*H296,2)</f>
        <v>0</v>
      </c>
      <c r="BL296" s="18" t="s">
        <v>169</v>
      </c>
      <c r="BM296" s="161" t="s">
        <v>2340</v>
      </c>
    </row>
    <row r="297" spans="2:51" s="14" customFormat="1" ht="12">
      <c r="B297" s="186"/>
      <c r="D297" s="179" t="s">
        <v>245</v>
      </c>
      <c r="E297" s="187" t="s">
        <v>1</v>
      </c>
      <c r="F297" s="188" t="s">
        <v>2341</v>
      </c>
      <c r="H297" s="189">
        <v>6.876</v>
      </c>
      <c r="I297" s="190"/>
      <c r="L297" s="186"/>
      <c r="M297" s="191"/>
      <c r="N297" s="192"/>
      <c r="O297" s="192"/>
      <c r="P297" s="192"/>
      <c r="Q297" s="192"/>
      <c r="R297" s="192"/>
      <c r="S297" s="192"/>
      <c r="T297" s="193"/>
      <c r="AT297" s="187" t="s">
        <v>245</v>
      </c>
      <c r="AU297" s="187" t="s">
        <v>86</v>
      </c>
      <c r="AV297" s="14" t="s">
        <v>86</v>
      </c>
      <c r="AW297" s="14" t="s">
        <v>31</v>
      </c>
      <c r="AX297" s="14" t="s">
        <v>78</v>
      </c>
      <c r="AY297" s="187" t="s">
        <v>157</v>
      </c>
    </row>
    <row r="298" spans="2:51" s="15" customFormat="1" ht="12">
      <c r="B298" s="204"/>
      <c r="D298" s="179" t="s">
        <v>245</v>
      </c>
      <c r="E298" s="205" t="s">
        <v>1</v>
      </c>
      <c r="F298" s="206" t="s">
        <v>645</v>
      </c>
      <c r="H298" s="207">
        <v>6.876</v>
      </c>
      <c r="I298" s="208"/>
      <c r="L298" s="204"/>
      <c r="M298" s="209"/>
      <c r="N298" s="210"/>
      <c r="O298" s="210"/>
      <c r="P298" s="210"/>
      <c r="Q298" s="210"/>
      <c r="R298" s="210"/>
      <c r="S298" s="210"/>
      <c r="T298" s="211"/>
      <c r="AT298" s="205" t="s">
        <v>245</v>
      </c>
      <c r="AU298" s="205" t="s">
        <v>86</v>
      </c>
      <c r="AV298" s="15" t="s">
        <v>164</v>
      </c>
      <c r="AW298" s="15" t="s">
        <v>31</v>
      </c>
      <c r="AX298" s="15" t="s">
        <v>33</v>
      </c>
      <c r="AY298" s="205" t="s">
        <v>157</v>
      </c>
    </row>
    <row r="299" spans="1:65" s="2" customFormat="1" ht="16.5" customHeight="1">
      <c r="A299" s="33"/>
      <c r="B299" s="149"/>
      <c r="C299" s="150" t="s">
        <v>342</v>
      </c>
      <c r="D299" s="150" t="s">
        <v>160</v>
      </c>
      <c r="E299" s="151" t="s">
        <v>2342</v>
      </c>
      <c r="F299" s="152" t="s">
        <v>2343</v>
      </c>
      <c r="G299" s="153" t="s">
        <v>284</v>
      </c>
      <c r="H299" s="154">
        <v>1.3</v>
      </c>
      <c r="I299" s="155"/>
      <c r="J299" s="156">
        <f>ROUND(I299*H299,2)</f>
        <v>0</v>
      </c>
      <c r="K299" s="152" t="s">
        <v>636</v>
      </c>
      <c r="L299" s="34"/>
      <c r="M299" s="157" t="s">
        <v>1</v>
      </c>
      <c r="N299" s="158" t="s">
        <v>43</v>
      </c>
      <c r="O299" s="59"/>
      <c r="P299" s="159">
        <f>O299*H299</f>
        <v>0</v>
      </c>
      <c r="Q299" s="159">
        <v>0.0035</v>
      </c>
      <c r="R299" s="159">
        <f>Q299*H299</f>
        <v>0.00455</v>
      </c>
      <c r="S299" s="159">
        <v>0</v>
      </c>
      <c r="T299" s="16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1" t="s">
        <v>169</v>
      </c>
      <c r="AT299" s="161" t="s">
        <v>160</v>
      </c>
      <c r="AU299" s="161" t="s">
        <v>86</v>
      </c>
      <c r="AY299" s="18" t="s">
        <v>157</v>
      </c>
      <c r="BE299" s="162">
        <f>IF(N299="základní",J299,0)</f>
        <v>0</v>
      </c>
      <c r="BF299" s="162">
        <f>IF(N299="snížená",J299,0)</f>
        <v>0</v>
      </c>
      <c r="BG299" s="162">
        <f>IF(N299="zákl. přenesená",J299,0)</f>
        <v>0</v>
      </c>
      <c r="BH299" s="162">
        <f>IF(N299="sníž. přenesená",J299,0)</f>
        <v>0</v>
      </c>
      <c r="BI299" s="162">
        <f>IF(N299="nulová",J299,0)</f>
        <v>0</v>
      </c>
      <c r="BJ299" s="18" t="s">
        <v>33</v>
      </c>
      <c r="BK299" s="162">
        <f>ROUND(I299*H299,2)</f>
        <v>0</v>
      </c>
      <c r="BL299" s="18" t="s">
        <v>169</v>
      </c>
      <c r="BM299" s="161" t="s">
        <v>2344</v>
      </c>
    </row>
    <row r="300" spans="1:47" s="2" customFormat="1" ht="12">
      <c r="A300" s="33"/>
      <c r="B300" s="34"/>
      <c r="C300" s="33"/>
      <c r="D300" s="199" t="s">
        <v>638</v>
      </c>
      <c r="E300" s="33"/>
      <c r="F300" s="200" t="s">
        <v>2345</v>
      </c>
      <c r="G300" s="33"/>
      <c r="H300" s="33"/>
      <c r="I300" s="201"/>
      <c r="J300" s="33"/>
      <c r="K300" s="33"/>
      <c r="L300" s="34"/>
      <c r="M300" s="202"/>
      <c r="N300" s="203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638</v>
      </c>
      <c r="AU300" s="18" t="s">
        <v>86</v>
      </c>
    </row>
    <row r="301" spans="2:51" s="14" customFormat="1" ht="12">
      <c r="B301" s="186"/>
      <c r="D301" s="179" t="s">
        <v>245</v>
      </c>
      <c r="E301" s="187" t="s">
        <v>1</v>
      </c>
      <c r="F301" s="188" t="s">
        <v>2346</v>
      </c>
      <c r="H301" s="189">
        <v>1.3</v>
      </c>
      <c r="I301" s="190"/>
      <c r="L301" s="186"/>
      <c r="M301" s="191"/>
      <c r="N301" s="192"/>
      <c r="O301" s="192"/>
      <c r="P301" s="192"/>
      <c r="Q301" s="192"/>
      <c r="R301" s="192"/>
      <c r="S301" s="192"/>
      <c r="T301" s="193"/>
      <c r="AT301" s="187" t="s">
        <v>245</v>
      </c>
      <c r="AU301" s="187" t="s">
        <v>86</v>
      </c>
      <c r="AV301" s="14" t="s">
        <v>86</v>
      </c>
      <c r="AW301" s="14" t="s">
        <v>31</v>
      </c>
      <c r="AX301" s="14" t="s">
        <v>33</v>
      </c>
      <c r="AY301" s="187" t="s">
        <v>157</v>
      </c>
    </row>
    <row r="302" spans="1:65" s="2" customFormat="1" ht="16.5" customHeight="1">
      <c r="A302" s="33"/>
      <c r="B302" s="149"/>
      <c r="C302" s="150" t="s">
        <v>282</v>
      </c>
      <c r="D302" s="150" t="s">
        <v>160</v>
      </c>
      <c r="E302" s="151" t="s">
        <v>2347</v>
      </c>
      <c r="F302" s="152" t="s">
        <v>2348</v>
      </c>
      <c r="G302" s="153" t="s">
        <v>284</v>
      </c>
      <c r="H302" s="154">
        <v>1.8</v>
      </c>
      <c r="I302" s="155"/>
      <c r="J302" s="156">
        <f>ROUND(I302*H302,2)</f>
        <v>0</v>
      </c>
      <c r="K302" s="152" t="s">
        <v>636</v>
      </c>
      <c r="L302" s="34"/>
      <c r="M302" s="157" t="s">
        <v>1</v>
      </c>
      <c r="N302" s="158" t="s">
        <v>43</v>
      </c>
      <c r="O302" s="59"/>
      <c r="P302" s="159">
        <f>O302*H302</f>
        <v>0</v>
      </c>
      <c r="Q302" s="159">
        <v>0.0035</v>
      </c>
      <c r="R302" s="159">
        <f>Q302*H302</f>
        <v>0.0063</v>
      </c>
      <c r="S302" s="159">
        <v>0</v>
      </c>
      <c r="T302" s="160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1" t="s">
        <v>169</v>
      </c>
      <c r="AT302" s="161" t="s">
        <v>160</v>
      </c>
      <c r="AU302" s="161" t="s">
        <v>86</v>
      </c>
      <c r="AY302" s="18" t="s">
        <v>157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8" t="s">
        <v>33</v>
      </c>
      <c r="BK302" s="162">
        <f>ROUND(I302*H302,2)</f>
        <v>0</v>
      </c>
      <c r="BL302" s="18" t="s">
        <v>169</v>
      </c>
      <c r="BM302" s="161" t="s">
        <v>2349</v>
      </c>
    </row>
    <row r="303" spans="1:47" s="2" customFormat="1" ht="12">
      <c r="A303" s="33"/>
      <c r="B303" s="34"/>
      <c r="C303" s="33"/>
      <c r="D303" s="199" t="s">
        <v>638</v>
      </c>
      <c r="E303" s="33"/>
      <c r="F303" s="200" t="s">
        <v>2350</v>
      </c>
      <c r="G303" s="33"/>
      <c r="H303" s="33"/>
      <c r="I303" s="201"/>
      <c r="J303" s="33"/>
      <c r="K303" s="33"/>
      <c r="L303" s="34"/>
      <c r="M303" s="202"/>
      <c r="N303" s="203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638</v>
      </c>
      <c r="AU303" s="18" t="s">
        <v>86</v>
      </c>
    </row>
    <row r="304" spans="2:51" s="14" customFormat="1" ht="12">
      <c r="B304" s="186"/>
      <c r="D304" s="179" t="s">
        <v>245</v>
      </c>
      <c r="E304" s="187" t="s">
        <v>1</v>
      </c>
      <c r="F304" s="188" t="s">
        <v>2351</v>
      </c>
      <c r="H304" s="189">
        <v>1.8</v>
      </c>
      <c r="I304" s="190"/>
      <c r="L304" s="186"/>
      <c r="M304" s="191"/>
      <c r="N304" s="192"/>
      <c r="O304" s="192"/>
      <c r="P304" s="192"/>
      <c r="Q304" s="192"/>
      <c r="R304" s="192"/>
      <c r="S304" s="192"/>
      <c r="T304" s="193"/>
      <c r="AT304" s="187" t="s">
        <v>245</v>
      </c>
      <c r="AU304" s="187" t="s">
        <v>86</v>
      </c>
      <c r="AV304" s="14" t="s">
        <v>86</v>
      </c>
      <c r="AW304" s="14" t="s">
        <v>31</v>
      </c>
      <c r="AX304" s="14" t="s">
        <v>33</v>
      </c>
      <c r="AY304" s="187" t="s">
        <v>157</v>
      </c>
    </row>
    <row r="305" spans="1:65" s="2" customFormat="1" ht="16.5" customHeight="1">
      <c r="A305" s="33"/>
      <c r="B305" s="149"/>
      <c r="C305" s="150" t="s">
        <v>347</v>
      </c>
      <c r="D305" s="150" t="s">
        <v>160</v>
      </c>
      <c r="E305" s="151" t="s">
        <v>1992</v>
      </c>
      <c r="F305" s="152" t="s">
        <v>1993</v>
      </c>
      <c r="G305" s="153" t="s">
        <v>213</v>
      </c>
      <c r="H305" s="154">
        <v>0.034</v>
      </c>
      <c r="I305" s="155"/>
      <c r="J305" s="156">
        <f>ROUND(I305*H305,2)</f>
        <v>0</v>
      </c>
      <c r="K305" s="152" t="s">
        <v>636</v>
      </c>
      <c r="L305" s="34"/>
      <c r="M305" s="157" t="s">
        <v>1</v>
      </c>
      <c r="N305" s="158" t="s">
        <v>43</v>
      </c>
      <c r="O305" s="59"/>
      <c r="P305" s="159">
        <f>O305*H305</f>
        <v>0</v>
      </c>
      <c r="Q305" s="159">
        <v>0</v>
      </c>
      <c r="R305" s="159">
        <f>Q305*H305</f>
        <v>0</v>
      </c>
      <c r="S305" s="159">
        <v>0</v>
      </c>
      <c r="T305" s="160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1" t="s">
        <v>169</v>
      </c>
      <c r="AT305" s="161" t="s">
        <v>160</v>
      </c>
      <c r="AU305" s="161" t="s">
        <v>86</v>
      </c>
      <c r="AY305" s="18" t="s">
        <v>157</v>
      </c>
      <c r="BE305" s="162">
        <f>IF(N305="základní",J305,0)</f>
        <v>0</v>
      </c>
      <c r="BF305" s="162">
        <f>IF(N305="snížená",J305,0)</f>
        <v>0</v>
      </c>
      <c r="BG305" s="162">
        <f>IF(N305="zákl. přenesená",J305,0)</f>
        <v>0</v>
      </c>
      <c r="BH305" s="162">
        <f>IF(N305="sníž. přenesená",J305,0)</f>
        <v>0</v>
      </c>
      <c r="BI305" s="162">
        <f>IF(N305="nulová",J305,0)</f>
        <v>0</v>
      </c>
      <c r="BJ305" s="18" t="s">
        <v>33</v>
      </c>
      <c r="BK305" s="162">
        <f>ROUND(I305*H305,2)</f>
        <v>0</v>
      </c>
      <c r="BL305" s="18" t="s">
        <v>169</v>
      </c>
      <c r="BM305" s="161" t="s">
        <v>2352</v>
      </c>
    </row>
    <row r="306" spans="1:47" s="2" customFormat="1" ht="12">
      <c r="A306" s="33"/>
      <c r="B306" s="34"/>
      <c r="C306" s="33"/>
      <c r="D306" s="199" t="s">
        <v>638</v>
      </c>
      <c r="E306" s="33"/>
      <c r="F306" s="200" t="s">
        <v>1995</v>
      </c>
      <c r="G306" s="33"/>
      <c r="H306" s="33"/>
      <c r="I306" s="201"/>
      <c r="J306" s="33"/>
      <c r="K306" s="33"/>
      <c r="L306" s="34"/>
      <c r="M306" s="202"/>
      <c r="N306" s="203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638</v>
      </c>
      <c r="AU306" s="18" t="s">
        <v>86</v>
      </c>
    </row>
    <row r="307" spans="2:63" s="12" customFormat="1" ht="22.9" customHeight="1">
      <c r="B307" s="136"/>
      <c r="D307" s="137" t="s">
        <v>77</v>
      </c>
      <c r="E307" s="147" t="s">
        <v>2100</v>
      </c>
      <c r="F307" s="147" t="s">
        <v>2101</v>
      </c>
      <c r="I307" s="139"/>
      <c r="J307" s="148">
        <f>BK307</f>
        <v>0</v>
      </c>
      <c r="L307" s="136"/>
      <c r="M307" s="141"/>
      <c r="N307" s="142"/>
      <c r="O307" s="142"/>
      <c r="P307" s="143">
        <f>SUM(P308:P335)</f>
        <v>0</v>
      </c>
      <c r="Q307" s="142"/>
      <c r="R307" s="143">
        <f>SUM(R308:R335)</f>
        <v>0.0012672</v>
      </c>
      <c r="S307" s="142"/>
      <c r="T307" s="144">
        <f>SUM(T308:T335)</f>
        <v>0</v>
      </c>
      <c r="AR307" s="137" t="s">
        <v>86</v>
      </c>
      <c r="AT307" s="145" t="s">
        <v>77</v>
      </c>
      <c r="AU307" s="145" t="s">
        <v>33</v>
      </c>
      <c r="AY307" s="137" t="s">
        <v>157</v>
      </c>
      <c r="BK307" s="146">
        <f>SUM(BK308:BK335)</f>
        <v>0</v>
      </c>
    </row>
    <row r="308" spans="1:65" s="2" customFormat="1" ht="16.5" customHeight="1">
      <c r="A308" s="33"/>
      <c r="B308" s="149"/>
      <c r="C308" s="150" t="s">
        <v>285</v>
      </c>
      <c r="D308" s="150" t="s">
        <v>160</v>
      </c>
      <c r="E308" s="151" t="s">
        <v>2138</v>
      </c>
      <c r="F308" s="152" t="s">
        <v>2139</v>
      </c>
      <c r="G308" s="153" t="s">
        <v>284</v>
      </c>
      <c r="H308" s="154">
        <v>1.76</v>
      </c>
      <c r="I308" s="155"/>
      <c r="J308" s="156">
        <f>ROUND(I308*H308,2)</f>
        <v>0</v>
      </c>
      <c r="K308" s="152" t="s">
        <v>636</v>
      </c>
      <c r="L308" s="34"/>
      <c r="M308" s="157" t="s">
        <v>1</v>
      </c>
      <c r="N308" s="158" t="s">
        <v>43</v>
      </c>
      <c r="O308" s="59"/>
      <c r="P308" s="159">
        <f>O308*H308</f>
        <v>0</v>
      </c>
      <c r="Q308" s="159">
        <v>7E-05</v>
      </c>
      <c r="R308" s="159">
        <f>Q308*H308</f>
        <v>0.00012319999999999999</v>
      </c>
      <c r="S308" s="159">
        <v>0</v>
      </c>
      <c r="T308" s="160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1" t="s">
        <v>169</v>
      </c>
      <c r="AT308" s="161" t="s">
        <v>160</v>
      </c>
      <c r="AU308" s="161" t="s">
        <v>86</v>
      </c>
      <c r="AY308" s="18" t="s">
        <v>157</v>
      </c>
      <c r="BE308" s="162">
        <f>IF(N308="základní",J308,0)</f>
        <v>0</v>
      </c>
      <c r="BF308" s="162">
        <f>IF(N308="snížená",J308,0)</f>
        <v>0</v>
      </c>
      <c r="BG308" s="162">
        <f>IF(N308="zákl. přenesená",J308,0)</f>
        <v>0</v>
      </c>
      <c r="BH308" s="162">
        <f>IF(N308="sníž. přenesená",J308,0)</f>
        <v>0</v>
      </c>
      <c r="BI308" s="162">
        <f>IF(N308="nulová",J308,0)</f>
        <v>0</v>
      </c>
      <c r="BJ308" s="18" t="s">
        <v>33</v>
      </c>
      <c r="BK308" s="162">
        <f>ROUND(I308*H308,2)</f>
        <v>0</v>
      </c>
      <c r="BL308" s="18" t="s">
        <v>169</v>
      </c>
      <c r="BM308" s="161" t="s">
        <v>2353</v>
      </c>
    </row>
    <row r="309" spans="1:47" s="2" customFormat="1" ht="12">
      <c r="A309" s="33"/>
      <c r="B309" s="34"/>
      <c r="C309" s="33"/>
      <c r="D309" s="199" t="s">
        <v>638</v>
      </c>
      <c r="E309" s="33"/>
      <c r="F309" s="200" t="s">
        <v>2141</v>
      </c>
      <c r="G309" s="33"/>
      <c r="H309" s="33"/>
      <c r="I309" s="201"/>
      <c r="J309" s="33"/>
      <c r="K309" s="33"/>
      <c r="L309" s="34"/>
      <c r="M309" s="202"/>
      <c r="N309" s="203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638</v>
      </c>
      <c r="AU309" s="18" t="s">
        <v>86</v>
      </c>
    </row>
    <row r="310" spans="2:51" s="14" customFormat="1" ht="12">
      <c r="B310" s="186"/>
      <c r="D310" s="179" t="s">
        <v>245</v>
      </c>
      <c r="E310" s="187" t="s">
        <v>1</v>
      </c>
      <c r="F310" s="188" t="s">
        <v>2354</v>
      </c>
      <c r="H310" s="189">
        <v>1.76</v>
      </c>
      <c r="I310" s="190"/>
      <c r="L310" s="186"/>
      <c r="M310" s="191"/>
      <c r="N310" s="192"/>
      <c r="O310" s="192"/>
      <c r="P310" s="192"/>
      <c r="Q310" s="192"/>
      <c r="R310" s="192"/>
      <c r="S310" s="192"/>
      <c r="T310" s="193"/>
      <c r="AT310" s="187" t="s">
        <v>245</v>
      </c>
      <c r="AU310" s="187" t="s">
        <v>86</v>
      </c>
      <c r="AV310" s="14" t="s">
        <v>86</v>
      </c>
      <c r="AW310" s="14" t="s">
        <v>31</v>
      </c>
      <c r="AX310" s="14" t="s">
        <v>78</v>
      </c>
      <c r="AY310" s="187" t="s">
        <v>157</v>
      </c>
    </row>
    <row r="311" spans="2:51" s="15" customFormat="1" ht="12">
      <c r="B311" s="204"/>
      <c r="D311" s="179" t="s">
        <v>245</v>
      </c>
      <c r="E311" s="205" t="s">
        <v>2193</v>
      </c>
      <c r="F311" s="206" t="s">
        <v>645</v>
      </c>
      <c r="H311" s="207">
        <v>1.76</v>
      </c>
      <c r="I311" s="208"/>
      <c r="L311" s="204"/>
      <c r="M311" s="209"/>
      <c r="N311" s="210"/>
      <c r="O311" s="210"/>
      <c r="P311" s="210"/>
      <c r="Q311" s="210"/>
      <c r="R311" s="210"/>
      <c r="S311" s="210"/>
      <c r="T311" s="211"/>
      <c r="AT311" s="205" t="s">
        <v>245</v>
      </c>
      <c r="AU311" s="205" t="s">
        <v>86</v>
      </c>
      <c r="AV311" s="15" t="s">
        <v>164</v>
      </c>
      <c r="AW311" s="15" t="s">
        <v>31</v>
      </c>
      <c r="AX311" s="15" t="s">
        <v>33</v>
      </c>
      <c r="AY311" s="205" t="s">
        <v>157</v>
      </c>
    </row>
    <row r="312" spans="1:65" s="2" customFormat="1" ht="16.5" customHeight="1">
      <c r="A312" s="33"/>
      <c r="B312" s="149"/>
      <c r="C312" s="150" t="s">
        <v>352</v>
      </c>
      <c r="D312" s="150" t="s">
        <v>160</v>
      </c>
      <c r="E312" s="151" t="s">
        <v>2145</v>
      </c>
      <c r="F312" s="152" t="s">
        <v>2146</v>
      </c>
      <c r="G312" s="153" t="s">
        <v>284</v>
      </c>
      <c r="H312" s="154">
        <v>1.76</v>
      </c>
      <c r="I312" s="155"/>
      <c r="J312" s="156">
        <f>ROUND(I312*H312,2)</f>
        <v>0</v>
      </c>
      <c r="K312" s="152" t="s">
        <v>636</v>
      </c>
      <c r="L312" s="34"/>
      <c r="M312" s="157" t="s">
        <v>1</v>
      </c>
      <c r="N312" s="158" t="s">
        <v>43</v>
      </c>
      <c r="O312" s="59"/>
      <c r="P312" s="159">
        <f>O312*H312</f>
        <v>0</v>
      </c>
      <c r="Q312" s="159">
        <v>7E-05</v>
      </c>
      <c r="R312" s="159">
        <f>Q312*H312</f>
        <v>0.00012319999999999999</v>
      </c>
      <c r="S312" s="159">
        <v>0</v>
      </c>
      <c r="T312" s="160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1" t="s">
        <v>169</v>
      </c>
      <c r="AT312" s="161" t="s">
        <v>160</v>
      </c>
      <c r="AU312" s="161" t="s">
        <v>86</v>
      </c>
      <c r="AY312" s="18" t="s">
        <v>157</v>
      </c>
      <c r="BE312" s="162">
        <f>IF(N312="základní",J312,0)</f>
        <v>0</v>
      </c>
      <c r="BF312" s="162">
        <f>IF(N312="snížená",J312,0)</f>
        <v>0</v>
      </c>
      <c r="BG312" s="162">
        <f>IF(N312="zákl. přenesená",J312,0)</f>
        <v>0</v>
      </c>
      <c r="BH312" s="162">
        <f>IF(N312="sníž. přenesená",J312,0)</f>
        <v>0</v>
      </c>
      <c r="BI312" s="162">
        <f>IF(N312="nulová",J312,0)</f>
        <v>0</v>
      </c>
      <c r="BJ312" s="18" t="s">
        <v>33</v>
      </c>
      <c r="BK312" s="162">
        <f>ROUND(I312*H312,2)</f>
        <v>0</v>
      </c>
      <c r="BL312" s="18" t="s">
        <v>169</v>
      </c>
      <c r="BM312" s="161" t="s">
        <v>2355</v>
      </c>
    </row>
    <row r="313" spans="1:47" s="2" customFormat="1" ht="12">
      <c r="A313" s="33"/>
      <c r="B313" s="34"/>
      <c r="C313" s="33"/>
      <c r="D313" s="199" t="s">
        <v>638</v>
      </c>
      <c r="E313" s="33"/>
      <c r="F313" s="200" t="s">
        <v>2148</v>
      </c>
      <c r="G313" s="33"/>
      <c r="H313" s="33"/>
      <c r="I313" s="201"/>
      <c r="J313" s="33"/>
      <c r="K313" s="33"/>
      <c r="L313" s="34"/>
      <c r="M313" s="202"/>
      <c r="N313" s="203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638</v>
      </c>
      <c r="AU313" s="18" t="s">
        <v>86</v>
      </c>
    </row>
    <row r="314" spans="2:51" s="14" customFormat="1" ht="12">
      <c r="B314" s="186"/>
      <c r="D314" s="179" t="s">
        <v>245</v>
      </c>
      <c r="E314" s="187" t="s">
        <v>1</v>
      </c>
      <c r="F314" s="188" t="s">
        <v>2193</v>
      </c>
      <c r="H314" s="189">
        <v>1.76</v>
      </c>
      <c r="I314" s="190"/>
      <c r="L314" s="186"/>
      <c r="M314" s="191"/>
      <c r="N314" s="192"/>
      <c r="O314" s="192"/>
      <c r="P314" s="192"/>
      <c r="Q314" s="192"/>
      <c r="R314" s="192"/>
      <c r="S314" s="192"/>
      <c r="T314" s="193"/>
      <c r="AT314" s="187" t="s">
        <v>245</v>
      </c>
      <c r="AU314" s="187" t="s">
        <v>86</v>
      </c>
      <c r="AV314" s="14" t="s">
        <v>86</v>
      </c>
      <c r="AW314" s="14" t="s">
        <v>31</v>
      </c>
      <c r="AX314" s="14" t="s">
        <v>33</v>
      </c>
      <c r="AY314" s="187" t="s">
        <v>157</v>
      </c>
    </row>
    <row r="315" spans="1:47" s="2" customFormat="1" ht="12">
      <c r="A315" s="33"/>
      <c r="B315" s="34"/>
      <c r="C315" s="33"/>
      <c r="D315" s="179" t="s">
        <v>782</v>
      </c>
      <c r="E315" s="33"/>
      <c r="F315" s="220" t="s">
        <v>2356</v>
      </c>
      <c r="G315" s="33"/>
      <c r="H315" s="33"/>
      <c r="I315" s="33"/>
      <c r="J315" s="33"/>
      <c r="K315" s="33"/>
      <c r="L315" s="34"/>
      <c r="M315" s="202"/>
      <c r="N315" s="203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U315" s="18" t="s">
        <v>86</v>
      </c>
    </row>
    <row r="316" spans="1:47" s="2" customFormat="1" ht="12">
      <c r="A316" s="33"/>
      <c r="B316" s="34"/>
      <c r="C316" s="33"/>
      <c r="D316" s="179" t="s">
        <v>782</v>
      </c>
      <c r="E316" s="33"/>
      <c r="F316" s="221" t="s">
        <v>2354</v>
      </c>
      <c r="G316" s="33"/>
      <c r="H316" s="222">
        <v>1.76</v>
      </c>
      <c r="I316" s="33"/>
      <c r="J316" s="33"/>
      <c r="K316" s="33"/>
      <c r="L316" s="34"/>
      <c r="M316" s="202"/>
      <c r="N316" s="203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U316" s="18" t="s">
        <v>86</v>
      </c>
    </row>
    <row r="317" spans="1:47" s="2" customFormat="1" ht="12">
      <c r="A317" s="33"/>
      <c r="B317" s="34"/>
      <c r="C317" s="33"/>
      <c r="D317" s="179" t="s">
        <v>782</v>
      </c>
      <c r="E317" s="33"/>
      <c r="F317" s="221" t="s">
        <v>645</v>
      </c>
      <c r="G317" s="33"/>
      <c r="H317" s="222">
        <v>1.76</v>
      </c>
      <c r="I317" s="33"/>
      <c r="J317" s="33"/>
      <c r="K317" s="33"/>
      <c r="L317" s="34"/>
      <c r="M317" s="202"/>
      <c r="N317" s="203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U317" s="18" t="s">
        <v>86</v>
      </c>
    </row>
    <row r="318" spans="1:65" s="2" customFormat="1" ht="16.5" customHeight="1">
      <c r="A318" s="33"/>
      <c r="B318" s="149"/>
      <c r="C318" s="150" t="s">
        <v>290</v>
      </c>
      <c r="D318" s="150" t="s">
        <v>160</v>
      </c>
      <c r="E318" s="151" t="s">
        <v>2357</v>
      </c>
      <c r="F318" s="152" t="s">
        <v>2358</v>
      </c>
      <c r="G318" s="153" t="s">
        <v>284</v>
      </c>
      <c r="H318" s="154">
        <v>3.52</v>
      </c>
      <c r="I318" s="155"/>
      <c r="J318" s="156">
        <f>ROUND(I318*H318,2)</f>
        <v>0</v>
      </c>
      <c r="K318" s="152" t="s">
        <v>636</v>
      </c>
      <c r="L318" s="34"/>
      <c r="M318" s="157" t="s">
        <v>1</v>
      </c>
      <c r="N318" s="158" t="s">
        <v>43</v>
      </c>
      <c r="O318" s="59"/>
      <c r="P318" s="159">
        <f>O318*H318</f>
        <v>0</v>
      </c>
      <c r="Q318" s="159">
        <v>0.00013</v>
      </c>
      <c r="R318" s="159">
        <f>Q318*H318</f>
        <v>0.00045759999999999996</v>
      </c>
      <c r="S318" s="159">
        <v>0</v>
      </c>
      <c r="T318" s="160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1" t="s">
        <v>169</v>
      </c>
      <c r="AT318" s="161" t="s">
        <v>160</v>
      </c>
      <c r="AU318" s="161" t="s">
        <v>86</v>
      </c>
      <c r="AY318" s="18" t="s">
        <v>157</v>
      </c>
      <c r="BE318" s="162">
        <f>IF(N318="základní",J318,0)</f>
        <v>0</v>
      </c>
      <c r="BF318" s="162">
        <f>IF(N318="snížená",J318,0)</f>
        <v>0</v>
      </c>
      <c r="BG318" s="162">
        <f>IF(N318="zákl. přenesená",J318,0)</f>
        <v>0</v>
      </c>
      <c r="BH318" s="162">
        <f>IF(N318="sníž. přenesená",J318,0)</f>
        <v>0</v>
      </c>
      <c r="BI318" s="162">
        <f>IF(N318="nulová",J318,0)</f>
        <v>0</v>
      </c>
      <c r="BJ318" s="18" t="s">
        <v>33</v>
      </c>
      <c r="BK318" s="162">
        <f>ROUND(I318*H318,2)</f>
        <v>0</v>
      </c>
      <c r="BL318" s="18" t="s">
        <v>169</v>
      </c>
      <c r="BM318" s="161" t="s">
        <v>2359</v>
      </c>
    </row>
    <row r="319" spans="1:47" s="2" customFormat="1" ht="12">
      <c r="A319" s="33"/>
      <c r="B319" s="34"/>
      <c r="C319" s="33"/>
      <c r="D319" s="199" t="s">
        <v>638</v>
      </c>
      <c r="E319" s="33"/>
      <c r="F319" s="200" t="s">
        <v>2360</v>
      </c>
      <c r="G319" s="33"/>
      <c r="H319" s="33"/>
      <c r="I319" s="201"/>
      <c r="J319" s="33"/>
      <c r="K319" s="33"/>
      <c r="L319" s="34"/>
      <c r="M319" s="202"/>
      <c r="N319" s="203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638</v>
      </c>
      <c r="AU319" s="18" t="s">
        <v>86</v>
      </c>
    </row>
    <row r="320" spans="2:51" s="14" customFormat="1" ht="12">
      <c r="B320" s="186"/>
      <c r="D320" s="179" t="s">
        <v>245</v>
      </c>
      <c r="E320" s="187" t="s">
        <v>1</v>
      </c>
      <c r="F320" s="188" t="s">
        <v>2361</v>
      </c>
      <c r="H320" s="189">
        <v>3.52</v>
      </c>
      <c r="I320" s="190"/>
      <c r="L320" s="186"/>
      <c r="M320" s="191"/>
      <c r="N320" s="192"/>
      <c r="O320" s="192"/>
      <c r="P320" s="192"/>
      <c r="Q320" s="192"/>
      <c r="R320" s="192"/>
      <c r="S320" s="192"/>
      <c r="T320" s="193"/>
      <c r="AT320" s="187" t="s">
        <v>245</v>
      </c>
      <c r="AU320" s="187" t="s">
        <v>86</v>
      </c>
      <c r="AV320" s="14" t="s">
        <v>86</v>
      </c>
      <c r="AW320" s="14" t="s">
        <v>31</v>
      </c>
      <c r="AX320" s="14" t="s">
        <v>33</v>
      </c>
      <c r="AY320" s="187" t="s">
        <v>157</v>
      </c>
    </row>
    <row r="321" spans="1:47" s="2" customFormat="1" ht="12">
      <c r="A321" s="33"/>
      <c r="B321" s="34"/>
      <c r="C321" s="33"/>
      <c r="D321" s="179" t="s">
        <v>782</v>
      </c>
      <c r="E321" s="33"/>
      <c r="F321" s="220" t="s">
        <v>2356</v>
      </c>
      <c r="G321" s="33"/>
      <c r="H321" s="33"/>
      <c r="I321" s="33"/>
      <c r="J321" s="33"/>
      <c r="K321" s="33"/>
      <c r="L321" s="34"/>
      <c r="M321" s="202"/>
      <c r="N321" s="203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U321" s="18" t="s">
        <v>86</v>
      </c>
    </row>
    <row r="322" spans="1:47" s="2" customFormat="1" ht="12">
      <c r="A322" s="33"/>
      <c r="B322" s="34"/>
      <c r="C322" s="33"/>
      <c r="D322" s="179" t="s">
        <v>782</v>
      </c>
      <c r="E322" s="33"/>
      <c r="F322" s="221" t="s">
        <v>2354</v>
      </c>
      <c r="G322" s="33"/>
      <c r="H322" s="222">
        <v>1.76</v>
      </c>
      <c r="I322" s="33"/>
      <c r="J322" s="33"/>
      <c r="K322" s="33"/>
      <c r="L322" s="34"/>
      <c r="M322" s="202"/>
      <c r="N322" s="203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U322" s="18" t="s">
        <v>86</v>
      </c>
    </row>
    <row r="323" spans="1:47" s="2" customFormat="1" ht="12">
      <c r="A323" s="33"/>
      <c r="B323" s="34"/>
      <c r="C323" s="33"/>
      <c r="D323" s="179" t="s">
        <v>782</v>
      </c>
      <c r="E323" s="33"/>
      <c r="F323" s="221" t="s">
        <v>645</v>
      </c>
      <c r="G323" s="33"/>
      <c r="H323" s="222">
        <v>1.76</v>
      </c>
      <c r="I323" s="33"/>
      <c r="J323" s="33"/>
      <c r="K323" s="33"/>
      <c r="L323" s="34"/>
      <c r="M323" s="202"/>
      <c r="N323" s="203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U323" s="18" t="s">
        <v>86</v>
      </c>
    </row>
    <row r="324" spans="1:65" s="2" customFormat="1" ht="16.5" customHeight="1">
      <c r="A324" s="33"/>
      <c r="B324" s="149"/>
      <c r="C324" s="150" t="s">
        <v>357</v>
      </c>
      <c r="D324" s="150" t="s">
        <v>160</v>
      </c>
      <c r="E324" s="151" t="s">
        <v>2123</v>
      </c>
      <c r="F324" s="152" t="s">
        <v>2124</v>
      </c>
      <c r="G324" s="153" t="s">
        <v>284</v>
      </c>
      <c r="H324" s="154">
        <v>1.76</v>
      </c>
      <c r="I324" s="155"/>
      <c r="J324" s="156">
        <f>ROUND(I324*H324,2)</f>
        <v>0</v>
      </c>
      <c r="K324" s="152" t="s">
        <v>636</v>
      </c>
      <c r="L324" s="34"/>
      <c r="M324" s="157" t="s">
        <v>1</v>
      </c>
      <c r="N324" s="158" t="s">
        <v>43</v>
      </c>
      <c r="O324" s="59"/>
      <c r="P324" s="159">
        <f>O324*H324</f>
        <v>0</v>
      </c>
      <c r="Q324" s="159">
        <v>0.00023</v>
      </c>
      <c r="R324" s="159">
        <f>Q324*H324</f>
        <v>0.00040480000000000003</v>
      </c>
      <c r="S324" s="159">
        <v>0</v>
      </c>
      <c r="T324" s="160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1" t="s">
        <v>169</v>
      </c>
      <c r="AT324" s="161" t="s">
        <v>160</v>
      </c>
      <c r="AU324" s="161" t="s">
        <v>86</v>
      </c>
      <c r="AY324" s="18" t="s">
        <v>157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8" t="s">
        <v>33</v>
      </c>
      <c r="BK324" s="162">
        <f>ROUND(I324*H324,2)</f>
        <v>0</v>
      </c>
      <c r="BL324" s="18" t="s">
        <v>169</v>
      </c>
      <c r="BM324" s="161" t="s">
        <v>2362</v>
      </c>
    </row>
    <row r="325" spans="1:47" s="2" customFormat="1" ht="12">
      <c r="A325" s="33"/>
      <c r="B325" s="34"/>
      <c r="C325" s="33"/>
      <c r="D325" s="199" t="s">
        <v>638</v>
      </c>
      <c r="E325" s="33"/>
      <c r="F325" s="200" t="s">
        <v>2126</v>
      </c>
      <c r="G325" s="33"/>
      <c r="H325" s="33"/>
      <c r="I325" s="201"/>
      <c r="J325" s="33"/>
      <c r="K325" s="33"/>
      <c r="L325" s="34"/>
      <c r="M325" s="202"/>
      <c r="N325" s="203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638</v>
      </c>
      <c r="AU325" s="18" t="s">
        <v>86</v>
      </c>
    </row>
    <row r="326" spans="2:51" s="14" customFormat="1" ht="12">
      <c r="B326" s="186"/>
      <c r="D326" s="179" t="s">
        <v>245</v>
      </c>
      <c r="E326" s="187" t="s">
        <v>1</v>
      </c>
      <c r="F326" s="188" t="s">
        <v>2193</v>
      </c>
      <c r="H326" s="189">
        <v>1.76</v>
      </c>
      <c r="I326" s="190"/>
      <c r="L326" s="186"/>
      <c r="M326" s="191"/>
      <c r="N326" s="192"/>
      <c r="O326" s="192"/>
      <c r="P326" s="192"/>
      <c r="Q326" s="192"/>
      <c r="R326" s="192"/>
      <c r="S326" s="192"/>
      <c r="T326" s="193"/>
      <c r="AT326" s="187" t="s">
        <v>245</v>
      </c>
      <c r="AU326" s="187" t="s">
        <v>86</v>
      </c>
      <c r="AV326" s="14" t="s">
        <v>86</v>
      </c>
      <c r="AW326" s="14" t="s">
        <v>31</v>
      </c>
      <c r="AX326" s="14" t="s">
        <v>33</v>
      </c>
      <c r="AY326" s="187" t="s">
        <v>157</v>
      </c>
    </row>
    <row r="327" spans="1:47" s="2" customFormat="1" ht="12">
      <c r="A327" s="33"/>
      <c r="B327" s="34"/>
      <c r="C327" s="33"/>
      <c r="D327" s="179" t="s">
        <v>782</v>
      </c>
      <c r="E327" s="33"/>
      <c r="F327" s="220" t="s">
        <v>2356</v>
      </c>
      <c r="G327" s="33"/>
      <c r="H327" s="33"/>
      <c r="I327" s="33"/>
      <c r="J327" s="33"/>
      <c r="K327" s="33"/>
      <c r="L327" s="34"/>
      <c r="M327" s="202"/>
      <c r="N327" s="203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U327" s="18" t="s">
        <v>86</v>
      </c>
    </row>
    <row r="328" spans="1:47" s="2" customFormat="1" ht="12">
      <c r="A328" s="33"/>
      <c r="B328" s="34"/>
      <c r="C328" s="33"/>
      <c r="D328" s="179" t="s">
        <v>782</v>
      </c>
      <c r="E328" s="33"/>
      <c r="F328" s="221" t="s">
        <v>2354</v>
      </c>
      <c r="G328" s="33"/>
      <c r="H328" s="222">
        <v>1.76</v>
      </c>
      <c r="I328" s="33"/>
      <c r="J328" s="33"/>
      <c r="K328" s="33"/>
      <c r="L328" s="34"/>
      <c r="M328" s="202"/>
      <c r="N328" s="203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U328" s="18" t="s">
        <v>86</v>
      </c>
    </row>
    <row r="329" spans="1:47" s="2" customFormat="1" ht="12">
      <c r="A329" s="33"/>
      <c r="B329" s="34"/>
      <c r="C329" s="33"/>
      <c r="D329" s="179" t="s">
        <v>782</v>
      </c>
      <c r="E329" s="33"/>
      <c r="F329" s="221" t="s">
        <v>645</v>
      </c>
      <c r="G329" s="33"/>
      <c r="H329" s="222">
        <v>1.76</v>
      </c>
      <c r="I329" s="33"/>
      <c r="J329" s="33"/>
      <c r="K329" s="33"/>
      <c r="L329" s="34"/>
      <c r="M329" s="202"/>
      <c r="N329" s="203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U329" s="18" t="s">
        <v>86</v>
      </c>
    </row>
    <row r="330" spans="1:65" s="2" customFormat="1" ht="16.5" customHeight="1">
      <c r="A330" s="33"/>
      <c r="B330" s="149"/>
      <c r="C330" s="150" t="s">
        <v>292</v>
      </c>
      <c r="D330" s="150" t="s">
        <v>160</v>
      </c>
      <c r="E330" s="151" t="s">
        <v>2129</v>
      </c>
      <c r="F330" s="152" t="s">
        <v>2130</v>
      </c>
      <c r="G330" s="153" t="s">
        <v>284</v>
      </c>
      <c r="H330" s="154">
        <v>1.76</v>
      </c>
      <c r="I330" s="155"/>
      <c r="J330" s="156">
        <f>ROUND(I330*H330,2)</f>
        <v>0</v>
      </c>
      <c r="K330" s="152" t="s">
        <v>636</v>
      </c>
      <c r="L330" s="34"/>
      <c r="M330" s="157" t="s">
        <v>1</v>
      </c>
      <c r="N330" s="158" t="s">
        <v>43</v>
      </c>
      <c r="O330" s="59"/>
      <c r="P330" s="159">
        <f>O330*H330</f>
        <v>0</v>
      </c>
      <c r="Q330" s="159">
        <v>9E-05</v>
      </c>
      <c r="R330" s="159">
        <f>Q330*H330</f>
        <v>0.0001584</v>
      </c>
      <c r="S330" s="159">
        <v>0</v>
      </c>
      <c r="T330" s="160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1" t="s">
        <v>169</v>
      </c>
      <c r="AT330" s="161" t="s">
        <v>160</v>
      </c>
      <c r="AU330" s="161" t="s">
        <v>86</v>
      </c>
      <c r="AY330" s="18" t="s">
        <v>157</v>
      </c>
      <c r="BE330" s="162">
        <f>IF(N330="základní",J330,0)</f>
        <v>0</v>
      </c>
      <c r="BF330" s="162">
        <f>IF(N330="snížená",J330,0)</f>
        <v>0</v>
      </c>
      <c r="BG330" s="162">
        <f>IF(N330="zákl. přenesená",J330,0)</f>
        <v>0</v>
      </c>
      <c r="BH330" s="162">
        <f>IF(N330="sníž. přenesená",J330,0)</f>
        <v>0</v>
      </c>
      <c r="BI330" s="162">
        <f>IF(N330="nulová",J330,0)</f>
        <v>0</v>
      </c>
      <c r="BJ330" s="18" t="s">
        <v>33</v>
      </c>
      <c r="BK330" s="162">
        <f>ROUND(I330*H330,2)</f>
        <v>0</v>
      </c>
      <c r="BL330" s="18" t="s">
        <v>169</v>
      </c>
      <c r="BM330" s="161" t="s">
        <v>2363</v>
      </c>
    </row>
    <row r="331" spans="1:47" s="2" customFormat="1" ht="12">
      <c r="A331" s="33"/>
      <c r="B331" s="34"/>
      <c r="C331" s="33"/>
      <c r="D331" s="199" t="s">
        <v>638</v>
      </c>
      <c r="E331" s="33"/>
      <c r="F331" s="200" t="s">
        <v>2132</v>
      </c>
      <c r="G331" s="33"/>
      <c r="H331" s="33"/>
      <c r="I331" s="201"/>
      <c r="J331" s="33"/>
      <c r="K331" s="33"/>
      <c r="L331" s="34"/>
      <c r="M331" s="202"/>
      <c r="N331" s="203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638</v>
      </c>
      <c r="AU331" s="18" t="s">
        <v>86</v>
      </c>
    </row>
    <row r="332" spans="2:51" s="14" customFormat="1" ht="12">
      <c r="B332" s="186"/>
      <c r="D332" s="179" t="s">
        <v>245</v>
      </c>
      <c r="E332" s="187" t="s">
        <v>1</v>
      </c>
      <c r="F332" s="188" t="s">
        <v>2193</v>
      </c>
      <c r="H332" s="189">
        <v>1.76</v>
      </c>
      <c r="I332" s="190"/>
      <c r="L332" s="186"/>
      <c r="M332" s="191"/>
      <c r="N332" s="192"/>
      <c r="O332" s="192"/>
      <c r="P332" s="192"/>
      <c r="Q332" s="192"/>
      <c r="R332" s="192"/>
      <c r="S332" s="192"/>
      <c r="T332" s="193"/>
      <c r="AT332" s="187" t="s">
        <v>245</v>
      </c>
      <c r="AU332" s="187" t="s">
        <v>86</v>
      </c>
      <c r="AV332" s="14" t="s">
        <v>86</v>
      </c>
      <c r="AW332" s="14" t="s">
        <v>31</v>
      </c>
      <c r="AX332" s="14" t="s">
        <v>33</v>
      </c>
      <c r="AY332" s="187" t="s">
        <v>157</v>
      </c>
    </row>
    <row r="333" spans="1:47" s="2" customFormat="1" ht="12">
      <c r="A333" s="33"/>
      <c r="B333" s="34"/>
      <c r="C333" s="33"/>
      <c r="D333" s="179" t="s">
        <v>782</v>
      </c>
      <c r="E333" s="33"/>
      <c r="F333" s="220" t="s">
        <v>2356</v>
      </c>
      <c r="G333" s="33"/>
      <c r="H333" s="33"/>
      <c r="I333" s="33"/>
      <c r="J333" s="33"/>
      <c r="K333" s="33"/>
      <c r="L333" s="34"/>
      <c r="M333" s="202"/>
      <c r="N333" s="203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U333" s="18" t="s">
        <v>86</v>
      </c>
    </row>
    <row r="334" spans="1:47" s="2" customFormat="1" ht="12">
      <c r="A334" s="33"/>
      <c r="B334" s="34"/>
      <c r="C334" s="33"/>
      <c r="D334" s="179" t="s">
        <v>782</v>
      </c>
      <c r="E334" s="33"/>
      <c r="F334" s="221" t="s">
        <v>2354</v>
      </c>
      <c r="G334" s="33"/>
      <c r="H334" s="222">
        <v>1.76</v>
      </c>
      <c r="I334" s="33"/>
      <c r="J334" s="33"/>
      <c r="K334" s="33"/>
      <c r="L334" s="34"/>
      <c r="M334" s="202"/>
      <c r="N334" s="203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U334" s="18" t="s">
        <v>86</v>
      </c>
    </row>
    <row r="335" spans="1:47" s="2" customFormat="1" ht="12">
      <c r="A335" s="33"/>
      <c r="B335" s="34"/>
      <c r="C335" s="33"/>
      <c r="D335" s="179" t="s">
        <v>782</v>
      </c>
      <c r="E335" s="33"/>
      <c r="F335" s="221" t="s">
        <v>645</v>
      </c>
      <c r="G335" s="33"/>
      <c r="H335" s="222">
        <v>1.76</v>
      </c>
      <c r="I335" s="33"/>
      <c r="J335" s="33"/>
      <c r="K335" s="33"/>
      <c r="L335" s="34"/>
      <c r="M335" s="224"/>
      <c r="N335" s="225"/>
      <c r="O335" s="175"/>
      <c r="P335" s="175"/>
      <c r="Q335" s="175"/>
      <c r="R335" s="175"/>
      <c r="S335" s="175"/>
      <c r="T335" s="226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U335" s="18" t="s">
        <v>86</v>
      </c>
    </row>
    <row r="336" spans="1:31" s="2" customFormat="1" ht="6.95" customHeight="1">
      <c r="A336" s="33"/>
      <c r="B336" s="48"/>
      <c r="C336" s="49"/>
      <c r="D336" s="49"/>
      <c r="E336" s="49"/>
      <c r="F336" s="49"/>
      <c r="G336" s="49"/>
      <c r="H336" s="49"/>
      <c r="I336" s="49"/>
      <c r="J336" s="49"/>
      <c r="K336" s="49"/>
      <c r="L336" s="34"/>
      <c r="M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</row>
  </sheetData>
  <autoFilter ref="C135:K335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hyperlinks>
    <hyperlink ref="F140" r:id="rId1" display="https://podminky.urs.cz/item/CS_URS_2024_01/131213702"/>
    <hyperlink ref="F144" r:id="rId2" display="https://podminky.urs.cz/item/CS_URS_2024_01/162211311"/>
    <hyperlink ref="F150" r:id="rId3" display="https://podminky.urs.cz/item/CS_URS_2024_01/162211319"/>
    <hyperlink ref="F156" r:id="rId4" display="https://podminky.urs.cz/item/CS_URS_2024_01/161111502"/>
    <hyperlink ref="F162" r:id="rId5" display="https://podminky.urs.cz/item/CS_URS_2024_01/162211311"/>
    <hyperlink ref="F168" r:id="rId6" display="https://podminky.urs.cz/item/CS_URS_2024_01/162211319"/>
    <hyperlink ref="F174" r:id="rId7" display="https://podminky.urs.cz/item/CS_URS_2024_01/162751117"/>
    <hyperlink ref="F181" r:id="rId8" display="https://podminky.urs.cz/item/CS_URS_2024_01/162751119"/>
    <hyperlink ref="F184" r:id="rId9" display="https://podminky.urs.cz/item/CS_URS_2024_01/171251201"/>
    <hyperlink ref="F190" r:id="rId10" display="https://podminky.urs.cz/item/CS_URS_2024_01/213311141"/>
    <hyperlink ref="F201" r:id="rId11" display="https://podminky.urs.cz/item/CS_URS_2024_01/452311141"/>
    <hyperlink ref="F205" r:id="rId12" display="https://podminky.urs.cz/item/CS_URS_2024_01/631311114"/>
    <hyperlink ref="F210" r:id="rId13" display="https://podminky.urs.cz/item/CS_URS_2024_01/631319012"/>
    <hyperlink ref="F213" r:id="rId14" display="https://podminky.urs.cz/item/CS_URS_2024_01/631319022"/>
    <hyperlink ref="F219" r:id="rId15" display="https://podminky.urs.cz/item/CS_URS_2024_01/894201193"/>
    <hyperlink ref="F223" r:id="rId16" display="https://podminky.urs.cz/item/CS_URS_2024_01/894201293"/>
    <hyperlink ref="F225" r:id="rId17" display="https://podminky.urs.cz/item/CS_URS_2024_01/894502201"/>
    <hyperlink ref="F230" r:id="rId18" display="https://podminky.urs.cz/item/CS_URS_2024_01/894608211"/>
    <hyperlink ref="F235" r:id="rId19" display="https://podminky.urs.cz/item/CS_URS_2024_01/894608112"/>
    <hyperlink ref="F242" r:id="rId20" display="https://podminky.urs.cz/item/CS_URS_2024_01/953334118"/>
    <hyperlink ref="F245" r:id="rId21" display="https://podminky.urs.cz/item/CS_URS_2024_01/965043321"/>
    <hyperlink ref="F251" r:id="rId22" display="https://podminky.urs.cz/item/CS_URS_2024_01/977311112"/>
    <hyperlink ref="F254" r:id="rId23" display="https://podminky.urs.cz/item/CS_URS_2024_01/965043341"/>
    <hyperlink ref="F257" r:id="rId24" display="https://podminky.urs.cz/item/CS_URS_2024_01/977311114"/>
    <hyperlink ref="F261" r:id="rId25" display="https://podminky.urs.cz/item/CS_URS_2024_01/997013211"/>
    <hyperlink ref="F263" r:id="rId26" display="https://podminky.urs.cz/item/CS_URS_2024_01/997013219"/>
    <hyperlink ref="F266" r:id="rId27" display="https://podminky.urs.cz/item/CS_URS_2024_01/997013501"/>
    <hyperlink ref="F268" r:id="rId28" display="https://podminky.urs.cz/item/CS_URS_2024_01/997013509"/>
    <hyperlink ref="F277" r:id="rId29" display="https://podminky.urs.cz/item/CS_URS_2024_01/711111001"/>
    <hyperlink ref="F284" r:id="rId30" display="https://podminky.urs.cz/item/CS_URS_2024_01/711141559"/>
    <hyperlink ref="F293" r:id="rId31" display="https://podminky.urs.cz/item/CS_URS_2024_01/711745567"/>
    <hyperlink ref="F300" r:id="rId32" display="https://podminky.urs.cz/item/CS_URS_2024_01/711113117"/>
    <hyperlink ref="F303" r:id="rId33" display="https://podminky.urs.cz/item/CS_URS_2024_01/711113127"/>
    <hyperlink ref="F306" r:id="rId34" display="https://podminky.urs.cz/item/CS_URS_2024_01/998711101"/>
    <hyperlink ref="F309" r:id="rId35" display="https://podminky.urs.cz/item/CS_URS_2024_01/783301303"/>
    <hyperlink ref="F313" r:id="rId36" display="https://podminky.urs.cz/item/CS_URS_2024_01/783301313"/>
    <hyperlink ref="F319" r:id="rId37" display="https://podminky.urs.cz/item/CS_URS_2024_01/783334101"/>
    <hyperlink ref="F325" r:id="rId38" display="https://podminky.urs.cz/item/CS_URS_2024_01/783335101"/>
    <hyperlink ref="F331" r:id="rId39" display="https://podminky.urs.cz/item/CS_URS_2024_01/78334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0"/>
  <sheetViews>
    <sheetView showGridLines="0" workbookViewId="0" topLeftCell="A7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120</v>
      </c>
      <c r="AZ2" s="197" t="s">
        <v>2364</v>
      </c>
      <c r="BA2" s="197" t="s">
        <v>1</v>
      </c>
      <c r="BB2" s="197" t="s">
        <v>1</v>
      </c>
      <c r="BC2" s="197" t="s">
        <v>1105</v>
      </c>
      <c r="BD2" s="197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97" t="s">
        <v>2365</v>
      </c>
      <c r="BA3" s="197" t="s">
        <v>1</v>
      </c>
      <c r="BB3" s="197" t="s">
        <v>1</v>
      </c>
      <c r="BC3" s="197" t="s">
        <v>280</v>
      </c>
      <c r="BD3" s="197" t="s">
        <v>86</v>
      </c>
    </row>
    <row r="4" spans="2:5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  <c r="AZ4" s="197" t="s">
        <v>2366</v>
      </c>
      <c r="BA4" s="197" t="s">
        <v>1</v>
      </c>
      <c r="BB4" s="197" t="s">
        <v>1</v>
      </c>
      <c r="BC4" s="197" t="s">
        <v>220</v>
      </c>
      <c r="BD4" s="197" t="s">
        <v>86</v>
      </c>
    </row>
    <row r="5" spans="2:56" s="1" customFormat="1" ht="6.95" customHeight="1">
      <c r="B5" s="21"/>
      <c r="L5" s="21"/>
      <c r="AZ5" s="197" t="s">
        <v>2367</v>
      </c>
      <c r="BA5" s="197" t="s">
        <v>1</v>
      </c>
      <c r="BB5" s="197" t="s">
        <v>1</v>
      </c>
      <c r="BC5" s="197" t="s">
        <v>2368</v>
      </c>
      <c r="BD5" s="197" t="s">
        <v>86</v>
      </c>
    </row>
    <row r="6" spans="2:56" s="1" customFormat="1" ht="12" customHeight="1">
      <c r="B6" s="21"/>
      <c r="D6" s="28" t="s">
        <v>17</v>
      </c>
      <c r="L6" s="21"/>
      <c r="AZ6" s="197" t="s">
        <v>2369</v>
      </c>
      <c r="BA6" s="197" t="s">
        <v>1</v>
      </c>
      <c r="BB6" s="197" t="s">
        <v>1</v>
      </c>
      <c r="BC6" s="197" t="s">
        <v>113</v>
      </c>
      <c r="BD6" s="197" t="s">
        <v>86</v>
      </c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2:12" s="1" customFormat="1" ht="12" customHeight="1">
      <c r="B8" s="21"/>
      <c r="D8" s="28" t="s">
        <v>126</v>
      </c>
      <c r="L8" s="21"/>
    </row>
    <row r="9" spans="1:31" s="2" customFormat="1" ht="16.5" customHeight="1">
      <c r="A9" s="33"/>
      <c r="B9" s="34"/>
      <c r="C9" s="33"/>
      <c r="D9" s="33"/>
      <c r="E9" s="280" t="s">
        <v>551</v>
      </c>
      <c r="F9" s="279"/>
      <c r="G9" s="279"/>
      <c r="H9" s="27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128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74" t="s">
        <v>2370</v>
      </c>
      <c r="F11" s="279"/>
      <c r="G11" s="279"/>
      <c r="H11" s="27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</v>
      </c>
      <c r="G13" s="33"/>
      <c r="H13" s="33"/>
      <c r="I13" s="28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21</v>
      </c>
      <c r="E14" s="33"/>
      <c r="F14" s="26" t="s">
        <v>22</v>
      </c>
      <c r="G14" s="33"/>
      <c r="H14" s="33"/>
      <c r="I14" s="28" t="s">
        <v>23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28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2" t="str">
        <f>'Rekapitulace stavby'!E14</f>
        <v>Vyplň údaj</v>
      </c>
      <c r="F20" s="266"/>
      <c r="G20" s="266"/>
      <c r="H20" s="266"/>
      <c r="I20" s="28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32</v>
      </c>
      <c r="F23" s="33"/>
      <c r="G23" s="33"/>
      <c r="H23" s="33"/>
      <c r="I23" s="28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70" t="s">
        <v>1</v>
      </c>
      <c r="F29" s="270"/>
      <c r="G29" s="270"/>
      <c r="H29" s="27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38</v>
      </c>
      <c r="E32" s="33"/>
      <c r="F32" s="33"/>
      <c r="G32" s="33"/>
      <c r="H32" s="33"/>
      <c r="I32" s="33"/>
      <c r="J32" s="72">
        <f>ROUND(J129,0)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3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42</v>
      </c>
      <c r="E35" s="28" t="s">
        <v>43</v>
      </c>
      <c r="F35" s="105">
        <f>ROUND((SUM(BE129:BE929)),0)</f>
        <v>0</v>
      </c>
      <c r="G35" s="33"/>
      <c r="H35" s="33"/>
      <c r="I35" s="106">
        <v>0.21</v>
      </c>
      <c r="J35" s="105">
        <f>ROUND(((SUM(BE129:BE929))*I35),0)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44</v>
      </c>
      <c r="F36" s="105">
        <f>ROUND((SUM(BF129:BF929)),0)</f>
        <v>0</v>
      </c>
      <c r="G36" s="33"/>
      <c r="H36" s="33"/>
      <c r="I36" s="106">
        <v>0.12</v>
      </c>
      <c r="J36" s="105">
        <f>ROUND(((SUM(BF129:BF929))*I36),0)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5">
        <f>ROUND((SUM(BG129:BG929)),0)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05">
        <f>ROUND((SUM(BH129:BH929)),0)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05">
        <f>ROUND((SUM(BI129:BI929)),0)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48</v>
      </c>
      <c r="E41" s="61"/>
      <c r="F41" s="61"/>
      <c r="G41" s="109" t="s">
        <v>49</v>
      </c>
      <c r="H41" s="110" t="s">
        <v>50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126</v>
      </c>
      <c r="L86" s="21"/>
    </row>
    <row r="87" spans="1:31" s="2" customFormat="1" ht="16.5" customHeight="1">
      <c r="A87" s="33"/>
      <c r="B87" s="34"/>
      <c r="C87" s="33"/>
      <c r="D87" s="33"/>
      <c r="E87" s="280" t="s">
        <v>551</v>
      </c>
      <c r="F87" s="279"/>
      <c r="G87" s="279"/>
      <c r="H87" s="27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128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4" t="str">
        <f>E11</f>
        <v>SO 620 - konstrukční řešení</v>
      </c>
      <c r="F89" s="279"/>
      <c r="G89" s="279"/>
      <c r="H89" s="27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21</v>
      </c>
      <c r="D91" s="33"/>
      <c r="E91" s="33"/>
      <c r="F91" s="26" t="str">
        <f>F14</f>
        <v>Brno</v>
      </c>
      <c r="G91" s="33"/>
      <c r="H91" s="33"/>
      <c r="I91" s="28" t="s">
        <v>23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24</v>
      </c>
      <c r="D93" s="33"/>
      <c r="E93" s="33"/>
      <c r="F93" s="26" t="str">
        <f>E17</f>
        <v>BRNĚNSKÉ VODÁRNY A KANALIZACE, a.s.</v>
      </c>
      <c r="G93" s="33"/>
      <c r="H93" s="33"/>
      <c r="I93" s="28" t="s">
        <v>30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131</v>
      </c>
      <c r="D96" s="107"/>
      <c r="E96" s="107"/>
      <c r="F96" s="107"/>
      <c r="G96" s="107"/>
      <c r="H96" s="107"/>
      <c r="I96" s="107"/>
      <c r="J96" s="116" t="s">
        <v>132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133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134</v>
      </c>
    </row>
    <row r="99" spans="2:12" s="9" customFormat="1" ht="24.95" customHeight="1">
      <c r="B99" s="118"/>
      <c r="D99" s="119" t="s">
        <v>135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2:12" s="10" customFormat="1" ht="19.9" customHeight="1">
      <c r="B100" s="122"/>
      <c r="D100" s="123" t="s">
        <v>624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2:12" s="10" customFormat="1" ht="19.9" customHeight="1">
      <c r="B101" s="122"/>
      <c r="D101" s="123" t="s">
        <v>2371</v>
      </c>
      <c r="E101" s="124"/>
      <c r="F101" s="124"/>
      <c r="G101" s="124"/>
      <c r="H101" s="124"/>
      <c r="I101" s="124"/>
      <c r="J101" s="125">
        <f>J139</f>
        <v>0</v>
      </c>
      <c r="L101" s="122"/>
    </row>
    <row r="102" spans="2:12" s="10" customFormat="1" ht="19.9" customHeight="1">
      <c r="B102" s="122"/>
      <c r="D102" s="123" t="s">
        <v>2372</v>
      </c>
      <c r="E102" s="124"/>
      <c r="F102" s="124"/>
      <c r="G102" s="124"/>
      <c r="H102" s="124"/>
      <c r="I102" s="124"/>
      <c r="J102" s="125">
        <f>J181</f>
        <v>0</v>
      </c>
      <c r="L102" s="122"/>
    </row>
    <row r="103" spans="2:12" s="10" customFormat="1" ht="19.9" customHeight="1">
      <c r="B103" s="122"/>
      <c r="D103" s="123" t="s">
        <v>2373</v>
      </c>
      <c r="E103" s="124"/>
      <c r="F103" s="124"/>
      <c r="G103" s="124"/>
      <c r="H103" s="124"/>
      <c r="I103" s="124"/>
      <c r="J103" s="125">
        <f>J330</f>
        <v>0</v>
      </c>
      <c r="L103" s="122"/>
    </row>
    <row r="104" spans="2:12" s="10" customFormat="1" ht="19.9" customHeight="1">
      <c r="B104" s="122"/>
      <c r="D104" s="123" t="s">
        <v>2374</v>
      </c>
      <c r="E104" s="124"/>
      <c r="F104" s="124"/>
      <c r="G104" s="124"/>
      <c r="H104" s="124"/>
      <c r="I104" s="124"/>
      <c r="J104" s="125">
        <f>J520</f>
        <v>0</v>
      </c>
      <c r="L104" s="122"/>
    </row>
    <row r="105" spans="2:12" s="10" customFormat="1" ht="19.9" customHeight="1">
      <c r="B105" s="122"/>
      <c r="D105" s="123" t="s">
        <v>2375</v>
      </c>
      <c r="E105" s="124"/>
      <c r="F105" s="124"/>
      <c r="G105" s="124"/>
      <c r="H105" s="124"/>
      <c r="I105" s="124"/>
      <c r="J105" s="125">
        <f>J690</f>
        <v>0</v>
      </c>
      <c r="L105" s="122"/>
    </row>
    <row r="106" spans="2:12" s="10" customFormat="1" ht="19.9" customHeight="1">
      <c r="B106" s="122"/>
      <c r="D106" s="123" t="s">
        <v>625</v>
      </c>
      <c r="E106" s="124"/>
      <c r="F106" s="124"/>
      <c r="G106" s="124"/>
      <c r="H106" s="124"/>
      <c r="I106" s="124"/>
      <c r="J106" s="125">
        <f>J916</f>
        <v>0</v>
      </c>
      <c r="L106" s="122"/>
    </row>
    <row r="107" spans="2:12" s="10" customFormat="1" ht="19.9" customHeight="1">
      <c r="B107" s="122"/>
      <c r="D107" s="123" t="s">
        <v>626</v>
      </c>
      <c r="E107" s="124"/>
      <c r="F107" s="124"/>
      <c r="G107" s="124"/>
      <c r="H107" s="124"/>
      <c r="I107" s="124"/>
      <c r="J107" s="125">
        <f>J928</f>
        <v>0</v>
      </c>
      <c r="L107" s="122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142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17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80" t="str">
        <f>E7</f>
        <v>BRNO, REKONSTRUKCE KOLEKTORU III, AREÁL PISÁRKY</v>
      </c>
      <c r="F117" s="281"/>
      <c r="G117" s="281"/>
      <c r="H117" s="28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126</v>
      </c>
      <c r="L118" s="21"/>
    </row>
    <row r="119" spans="1:31" s="2" customFormat="1" ht="16.5" customHeight="1">
      <c r="A119" s="33"/>
      <c r="B119" s="34"/>
      <c r="C119" s="33"/>
      <c r="D119" s="33"/>
      <c r="E119" s="280" t="s">
        <v>551</v>
      </c>
      <c r="F119" s="279"/>
      <c r="G119" s="279"/>
      <c r="H119" s="27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128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4" t="str">
        <f>E11</f>
        <v>SO 620 - konstrukční řešení</v>
      </c>
      <c r="F121" s="279"/>
      <c r="G121" s="279"/>
      <c r="H121" s="27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21</v>
      </c>
      <c r="D123" s="33"/>
      <c r="E123" s="33"/>
      <c r="F123" s="26" t="str">
        <f>F14</f>
        <v>Brno</v>
      </c>
      <c r="G123" s="33"/>
      <c r="H123" s="33"/>
      <c r="I123" s="28" t="s">
        <v>23</v>
      </c>
      <c r="J123" s="56" t="str">
        <f>IF(J14="","",J14)</f>
        <v/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24</v>
      </c>
      <c r="D125" s="33"/>
      <c r="E125" s="33"/>
      <c r="F125" s="26" t="str">
        <f>E17</f>
        <v>BRNĚNSKÉ VODÁRNY A KANALIZACE, a.s.</v>
      </c>
      <c r="G125" s="33"/>
      <c r="H125" s="33"/>
      <c r="I125" s="28" t="s">
        <v>30</v>
      </c>
      <c r="J125" s="31" t="str">
        <f>E23</f>
        <v>PROKAN smart s.r.o.  Brno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28</v>
      </c>
      <c r="D126" s="33"/>
      <c r="E126" s="33"/>
      <c r="F126" s="26" t="str">
        <f>IF(E20="","",E20)</f>
        <v>Vyplň údaj</v>
      </c>
      <c r="G126" s="33"/>
      <c r="H126" s="33"/>
      <c r="I126" s="28" t="s">
        <v>34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143</v>
      </c>
      <c r="D128" s="129" t="s">
        <v>63</v>
      </c>
      <c r="E128" s="129" t="s">
        <v>59</v>
      </c>
      <c r="F128" s="129" t="s">
        <v>60</v>
      </c>
      <c r="G128" s="129" t="s">
        <v>144</v>
      </c>
      <c r="H128" s="129" t="s">
        <v>145</v>
      </c>
      <c r="I128" s="129" t="s">
        <v>146</v>
      </c>
      <c r="J128" s="129" t="s">
        <v>132</v>
      </c>
      <c r="K128" s="130" t="s">
        <v>147</v>
      </c>
      <c r="L128" s="131"/>
      <c r="M128" s="63" t="s">
        <v>1</v>
      </c>
      <c r="N128" s="64" t="s">
        <v>42</v>
      </c>
      <c r="O128" s="64" t="s">
        <v>148</v>
      </c>
      <c r="P128" s="64" t="s">
        <v>149</v>
      </c>
      <c r="Q128" s="64" t="s">
        <v>150</v>
      </c>
      <c r="R128" s="64" t="s">
        <v>151</v>
      </c>
      <c r="S128" s="64" t="s">
        <v>152</v>
      </c>
      <c r="T128" s="65" t="s">
        <v>153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3" s="2" customFormat="1" ht="22.9" customHeight="1">
      <c r="A129" s="33"/>
      <c r="B129" s="34"/>
      <c r="C129" s="70" t="s">
        <v>154</v>
      </c>
      <c r="D129" s="33"/>
      <c r="E129" s="33"/>
      <c r="F129" s="33"/>
      <c r="G129" s="33"/>
      <c r="H129" s="33"/>
      <c r="I129" s="33"/>
      <c r="J129" s="132">
        <f>BK129</f>
        <v>0</v>
      </c>
      <c r="K129" s="33"/>
      <c r="L129" s="34"/>
      <c r="M129" s="66"/>
      <c r="N129" s="57"/>
      <c r="O129" s="67"/>
      <c r="P129" s="133">
        <f>P130</f>
        <v>0</v>
      </c>
      <c r="Q129" s="67"/>
      <c r="R129" s="133">
        <f>R130</f>
        <v>13.305163</v>
      </c>
      <c r="S129" s="67"/>
      <c r="T129" s="134">
        <f>T130</f>
        <v>54.3825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77</v>
      </c>
      <c r="AU129" s="18" t="s">
        <v>134</v>
      </c>
      <c r="BK129" s="135">
        <f>BK130</f>
        <v>0</v>
      </c>
    </row>
    <row r="130" spans="2:63" s="12" customFormat="1" ht="25.9" customHeight="1">
      <c r="B130" s="136"/>
      <c r="D130" s="137" t="s">
        <v>77</v>
      </c>
      <c r="E130" s="138" t="s">
        <v>155</v>
      </c>
      <c r="F130" s="138" t="s">
        <v>156</v>
      </c>
      <c r="I130" s="139"/>
      <c r="J130" s="140">
        <f>BK130</f>
        <v>0</v>
      </c>
      <c r="L130" s="136"/>
      <c r="M130" s="141"/>
      <c r="N130" s="142"/>
      <c r="O130" s="142"/>
      <c r="P130" s="143">
        <f>P131+P139+P181+P330+P520+P690+P916+P928</f>
        <v>0</v>
      </c>
      <c r="Q130" s="142"/>
      <c r="R130" s="143">
        <f>R131+R139+R181+R330+R520+R690+R916+R928</f>
        <v>13.305163</v>
      </c>
      <c r="S130" s="142"/>
      <c r="T130" s="144">
        <f>T131+T139+T181+T330+T520+T690+T916+T928</f>
        <v>54.3825</v>
      </c>
      <c r="AR130" s="137" t="s">
        <v>33</v>
      </c>
      <c r="AT130" s="145" t="s">
        <v>77</v>
      </c>
      <c r="AU130" s="145" t="s">
        <v>78</v>
      </c>
      <c r="AY130" s="137" t="s">
        <v>157</v>
      </c>
      <c r="BK130" s="146">
        <f>BK131+BK139+BK181+BK330+BK520+BK690+BK916+BK928</f>
        <v>0</v>
      </c>
    </row>
    <row r="131" spans="2:63" s="12" customFormat="1" ht="22.9" customHeight="1">
      <c r="B131" s="136"/>
      <c r="D131" s="137" t="s">
        <v>77</v>
      </c>
      <c r="E131" s="147" t="s">
        <v>193</v>
      </c>
      <c r="F131" s="147" t="s">
        <v>1643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SUM(P132:P138)</f>
        <v>0</v>
      </c>
      <c r="Q131" s="142"/>
      <c r="R131" s="143">
        <f>SUM(R132:R138)</f>
        <v>0</v>
      </c>
      <c r="S131" s="142"/>
      <c r="T131" s="144">
        <f>SUM(T132:T138)</f>
        <v>0</v>
      </c>
      <c r="AR131" s="137" t="s">
        <v>33</v>
      </c>
      <c r="AT131" s="145" t="s">
        <v>77</v>
      </c>
      <c r="AU131" s="145" t="s">
        <v>33</v>
      </c>
      <c r="AY131" s="137" t="s">
        <v>157</v>
      </c>
      <c r="BK131" s="146">
        <f>SUM(BK132:BK138)</f>
        <v>0</v>
      </c>
    </row>
    <row r="132" spans="1:65" s="2" customFormat="1" ht="16.5" customHeight="1">
      <c r="A132" s="33"/>
      <c r="B132" s="149"/>
      <c r="C132" s="150" t="s">
        <v>33</v>
      </c>
      <c r="D132" s="150" t="s">
        <v>160</v>
      </c>
      <c r="E132" s="151" t="s">
        <v>1649</v>
      </c>
      <c r="F132" s="152" t="s">
        <v>1650</v>
      </c>
      <c r="G132" s="153" t="s">
        <v>1651</v>
      </c>
      <c r="H132" s="154">
        <v>6</v>
      </c>
      <c r="I132" s="155"/>
      <c r="J132" s="156">
        <f>ROUND(I132*H132,2)</f>
        <v>0</v>
      </c>
      <c r="K132" s="152" t="s">
        <v>636</v>
      </c>
      <c r="L132" s="34"/>
      <c r="M132" s="157" t="s">
        <v>1</v>
      </c>
      <c r="N132" s="158" t="s">
        <v>43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164</v>
      </c>
      <c r="AT132" s="161" t="s">
        <v>160</v>
      </c>
      <c r="AU132" s="161" t="s">
        <v>86</v>
      </c>
      <c r="AY132" s="18" t="s">
        <v>157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33</v>
      </c>
      <c r="BK132" s="162">
        <f>ROUND(I132*H132,2)</f>
        <v>0</v>
      </c>
      <c r="BL132" s="18" t="s">
        <v>164</v>
      </c>
      <c r="BM132" s="161" t="s">
        <v>2376</v>
      </c>
    </row>
    <row r="133" spans="1:47" s="2" customFormat="1" ht="12">
      <c r="A133" s="33"/>
      <c r="B133" s="34"/>
      <c r="C133" s="33"/>
      <c r="D133" s="199" t="s">
        <v>638</v>
      </c>
      <c r="E133" s="33"/>
      <c r="F133" s="200" t="s">
        <v>1653</v>
      </c>
      <c r="G133" s="33"/>
      <c r="H133" s="33"/>
      <c r="I133" s="201"/>
      <c r="J133" s="33"/>
      <c r="K133" s="33"/>
      <c r="L133" s="34"/>
      <c r="M133" s="202"/>
      <c r="N133" s="203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638</v>
      </c>
      <c r="AU133" s="18" t="s">
        <v>86</v>
      </c>
    </row>
    <row r="134" spans="1:65" s="2" customFormat="1" ht="16.5" customHeight="1">
      <c r="A134" s="33"/>
      <c r="B134" s="149"/>
      <c r="C134" s="150" t="s">
        <v>86</v>
      </c>
      <c r="D134" s="150" t="s">
        <v>160</v>
      </c>
      <c r="E134" s="151" t="s">
        <v>1655</v>
      </c>
      <c r="F134" s="152" t="s">
        <v>1656</v>
      </c>
      <c r="G134" s="153" t="s">
        <v>1651</v>
      </c>
      <c r="H134" s="154">
        <v>540</v>
      </c>
      <c r="I134" s="155"/>
      <c r="J134" s="156">
        <f>ROUND(I134*H134,2)</f>
        <v>0</v>
      </c>
      <c r="K134" s="152" t="s">
        <v>636</v>
      </c>
      <c r="L134" s="34"/>
      <c r="M134" s="157" t="s">
        <v>1</v>
      </c>
      <c r="N134" s="158" t="s">
        <v>43</v>
      </c>
      <c r="O134" s="59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164</v>
      </c>
      <c r="AT134" s="161" t="s">
        <v>160</v>
      </c>
      <c r="AU134" s="161" t="s">
        <v>86</v>
      </c>
      <c r="AY134" s="18" t="s">
        <v>157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33</v>
      </c>
      <c r="BK134" s="162">
        <f>ROUND(I134*H134,2)</f>
        <v>0</v>
      </c>
      <c r="BL134" s="18" t="s">
        <v>164</v>
      </c>
      <c r="BM134" s="161" t="s">
        <v>2377</v>
      </c>
    </row>
    <row r="135" spans="1:47" s="2" customFormat="1" ht="12">
      <c r="A135" s="33"/>
      <c r="B135" s="34"/>
      <c r="C135" s="33"/>
      <c r="D135" s="199" t="s">
        <v>638</v>
      </c>
      <c r="E135" s="33"/>
      <c r="F135" s="200" t="s">
        <v>1658</v>
      </c>
      <c r="G135" s="33"/>
      <c r="H135" s="33"/>
      <c r="I135" s="201"/>
      <c r="J135" s="33"/>
      <c r="K135" s="33"/>
      <c r="L135" s="34"/>
      <c r="M135" s="202"/>
      <c r="N135" s="203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638</v>
      </c>
      <c r="AU135" s="18" t="s">
        <v>86</v>
      </c>
    </row>
    <row r="136" spans="2:51" s="14" customFormat="1" ht="12">
      <c r="B136" s="186"/>
      <c r="D136" s="179" t="s">
        <v>245</v>
      </c>
      <c r="F136" s="188" t="s">
        <v>1659</v>
      </c>
      <c r="H136" s="189">
        <v>540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245</v>
      </c>
      <c r="AU136" s="187" t="s">
        <v>86</v>
      </c>
      <c r="AV136" s="14" t="s">
        <v>86</v>
      </c>
      <c r="AW136" s="14" t="s">
        <v>3</v>
      </c>
      <c r="AX136" s="14" t="s">
        <v>33</v>
      </c>
      <c r="AY136" s="187" t="s">
        <v>157</v>
      </c>
    </row>
    <row r="137" spans="1:65" s="2" customFormat="1" ht="16.5" customHeight="1">
      <c r="A137" s="33"/>
      <c r="B137" s="149"/>
      <c r="C137" s="150" t="s">
        <v>113</v>
      </c>
      <c r="D137" s="150" t="s">
        <v>160</v>
      </c>
      <c r="E137" s="151" t="s">
        <v>1661</v>
      </c>
      <c r="F137" s="152" t="s">
        <v>1662</v>
      </c>
      <c r="G137" s="153" t="s">
        <v>1651</v>
      </c>
      <c r="H137" s="154">
        <v>6</v>
      </c>
      <c r="I137" s="155"/>
      <c r="J137" s="156">
        <f>ROUND(I137*H137,2)</f>
        <v>0</v>
      </c>
      <c r="K137" s="152" t="s">
        <v>636</v>
      </c>
      <c r="L137" s="34"/>
      <c r="M137" s="157" t="s">
        <v>1</v>
      </c>
      <c r="N137" s="158" t="s">
        <v>43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164</v>
      </c>
      <c r="AT137" s="161" t="s">
        <v>160</v>
      </c>
      <c r="AU137" s="161" t="s">
        <v>86</v>
      </c>
      <c r="AY137" s="18" t="s">
        <v>157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33</v>
      </c>
      <c r="BK137" s="162">
        <f>ROUND(I137*H137,2)</f>
        <v>0</v>
      </c>
      <c r="BL137" s="18" t="s">
        <v>164</v>
      </c>
      <c r="BM137" s="161" t="s">
        <v>2378</v>
      </c>
    </row>
    <row r="138" spans="1:47" s="2" customFormat="1" ht="12">
      <c r="A138" s="33"/>
      <c r="B138" s="34"/>
      <c r="C138" s="33"/>
      <c r="D138" s="199" t="s">
        <v>638</v>
      </c>
      <c r="E138" s="33"/>
      <c r="F138" s="200" t="s">
        <v>1664</v>
      </c>
      <c r="G138" s="33"/>
      <c r="H138" s="33"/>
      <c r="I138" s="201"/>
      <c r="J138" s="33"/>
      <c r="K138" s="33"/>
      <c r="L138" s="34"/>
      <c r="M138" s="202"/>
      <c r="N138" s="203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638</v>
      </c>
      <c r="AU138" s="18" t="s">
        <v>86</v>
      </c>
    </row>
    <row r="139" spans="2:63" s="12" customFormat="1" ht="22.9" customHeight="1">
      <c r="B139" s="136"/>
      <c r="D139" s="137" t="s">
        <v>77</v>
      </c>
      <c r="E139" s="147" t="s">
        <v>2379</v>
      </c>
      <c r="F139" s="147" t="s">
        <v>2380</v>
      </c>
      <c r="I139" s="139"/>
      <c r="J139" s="148">
        <f>BK139</f>
        <v>0</v>
      </c>
      <c r="L139" s="136"/>
      <c r="M139" s="141"/>
      <c r="N139" s="142"/>
      <c r="O139" s="142"/>
      <c r="P139" s="143">
        <f>SUM(P140:P180)</f>
        <v>0</v>
      </c>
      <c r="Q139" s="142"/>
      <c r="R139" s="143">
        <f>SUM(R140:R180)</f>
        <v>0</v>
      </c>
      <c r="S139" s="142"/>
      <c r="T139" s="144">
        <f>SUM(T140:T180)</f>
        <v>11.05</v>
      </c>
      <c r="AR139" s="137" t="s">
        <v>33</v>
      </c>
      <c r="AT139" s="145" t="s">
        <v>77</v>
      </c>
      <c r="AU139" s="145" t="s">
        <v>33</v>
      </c>
      <c r="AY139" s="137" t="s">
        <v>157</v>
      </c>
      <c r="BK139" s="146">
        <f>SUM(BK140:BK180)</f>
        <v>0</v>
      </c>
    </row>
    <row r="140" spans="1:65" s="2" customFormat="1" ht="24.2" customHeight="1">
      <c r="A140" s="33"/>
      <c r="B140" s="149"/>
      <c r="C140" s="150" t="s">
        <v>164</v>
      </c>
      <c r="D140" s="150" t="s">
        <v>160</v>
      </c>
      <c r="E140" s="151" t="s">
        <v>2381</v>
      </c>
      <c r="F140" s="152" t="s">
        <v>2382</v>
      </c>
      <c r="G140" s="153" t="s">
        <v>284</v>
      </c>
      <c r="H140" s="154">
        <v>170</v>
      </c>
      <c r="I140" s="155"/>
      <c r="J140" s="156">
        <f>ROUND(I140*H140,2)</f>
        <v>0</v>
      </c>
      <c r="K140" s="152" t="s">
        <v>1</v>
      </c>
      <c r="L140" s="34"/>
      <c r="M140" s="157" t="s">
        <v>1</v>
      </c>
      <c r="N140" s="158" t="s">
        <v>43</v>
      </c>
      <c r="O140" s="59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164</v>
      </c>
      <c r="AT140" s="161" t="s">
        <v>160</v>
      </c>
      <c r="AU140" s="161" t="s">
        <v>86</v>
      </c>
      <c r="AY140" s="18" t="s">
        <v>157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8" t="s">
        <v>33</v>
      </c>
      <c r="BK140" s="162">
        <f>ROUND(I140*H140,2)</f>
        <v>0</v>
      </c>
      <c r="BL140" s="18" t="s">
        <v>164</v>
      </c>
      <c r="BM140" s="161" t="s">
        <v>2383</v>
      </c>
    </row>
    <row r="141" spans="2:51" s="14" customFormat="1" ht="12">
      <c r="B141" s="186"/>
      <c r="D141" s="179" t="s">
        <v>245</v>
      </c>
      <c r="E141" s="187" t="s">
        <v>1</v>
      </c>
      <c r="F141" s="188" t="s">
        <v>2384</v>
      </c>
      <c r="H141" s="189">
        <v>85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245</v>
      </c>
      <c r="AU141" s="187" t="s">
        <v>86</v>
      </c>
      <c r="AV141" s="14" t="s">
        <v>86</v>
      </c>
      <c r="AW141" s="14" t="s">
        <v>31</v>
      </c>
      <c r="AX141" s="14" t="s">
        <v>78</v>
      </c>
      <c r="AY141" s="187" t="s">
        <v>157</v>
      </c>
    </row>
    <row r="142" spans="2:51" s="15" customFormat="1" ht="12">
      <c r="B142" s="204"/>
      <c r="D142" s="179" t="s">
        <v>245</v>
      </c>
      <c r="E142" s="205" t="s">
        <v>2364</v>
      </c>
      <c r="F142" s="206" t="s">
        <v>645</v>
      </c>
      <c r="H142" s="207">
        <v>85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245</v>
      </c>
      <c r="AU142" s="205" t="s">
        <v>86</v>
      </c>
      <c r="AV142" s="15" t="s">
        <v>164</v>
      </c>
      <c r="AW142" s="15" t="s">
        <v>31</v>
      </c>
      <c r="AX142" s="15" t="s">
        <v>78</v>
      </c>
      <c r="AY142" s="205" t="s">
        <v>157</v>
      </c>
    </row>
    <row r="143" spans="2:51" s="14" customFormat="1" ht="12">
      <c r="B143" s="186"/>
      <c r="D143" s="179" t="s">
        <v>245</v>
      </c>
      <c r="E143" s="187" t="s">
        <v>1</v>
      </c>
      <c r="F143" s="188" t="s">
        <v>2385</v>
      </c>
      <c r="H143" s="189">
        <v>170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245</v>
      </c>
      <c r="AU143" s="187" t="s">
        <v>86</v>
      </c>
      <c r="AV143" s="14" t="s">
        <v>86</v>
      </c>
      <c r="AW143" s="14" t="s">
        <v>31</v>
      </c>
      <c r="AX143" s="14" t="s">
        <v>78</v>
      </c>
      <c r="AY143" s="187" t="s">
        <v>157</v>
      </c>
    </row>
    <row r="144" spans="2:51" s="15" customFormat="1" ht="12">
      <c r="B144" s="204"/>
      <c r="D144" s="179" t="s">
        <v>245</v>
      </c>
      <c r="E144" s="205" t="s">
        <v>1</v>
      </c>
      <c r="F144" s="206" t="s">
        <v>645</v>
      </c>
      <c r="H144" s="207">
        <v>170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245</v>
      </c>
      <c r="AU144" s="205" t="s">
        <v>86</v>
      </c>
      <c r="AV144" s="15" t="s">
        <v>164</v>
      </c>
      <c r="AW144" s="15" t="s">
        <v>31</v>
      </c>
      <c r="AX144" s="15" t="s">
        <v>33</v>
      </c>
      <c r="AY144" s="205" t="s">
        <v>157</v>
      </c>
    </row>
    <row r="145" spans="1:47" s="2" customFormat="1" ht="12">
      <c r="A145" s="33"/>
      <c r="B145" s="34"/>
      <c r="C145" s="33"/>
      <c r="D145" s="179" t="s">
        <v>782</v>
      </c>
      <c r="E145" s="33"/>
      <c r="F145" s="220" t="s">
        <v>2386</v>
      </c>
      <c r="G145" s="33"/>
      <c r="H145" s="33"/>
      <c r="I145" s="33"/>
      <c r="J145" s="33"/>
      <c r="K145" s="33"/>
      <c r="L145" s="34"/>
      <c r="M145" s="202"/>
      <c r="N145" s="203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U145" s="18" t="s">
        <v>86</v>
      </c>
    </row>
    <row r="146" spans="1:47" s="2" customFormat="1" ht="12">
      <c r="A146" s="33"/>
      <c r="B146" s="34"/>
      <c r="C146" s="33"/>
      <c r="D146" s="179" t="s">
        <v>782</v>
      </c>
      <c r="E146" s="33"/>
      <c r="F146" s="221" t="s">
        <v>2384</v>
      </c>
      <c r="G146" s="33"/>
      <c r="H146" s="222">
        <v>85</v>
      </c>
      <c r="I146" s="33"/>
      <c r="J146" s="33"/>
      <c r="K146" s="33"/>
      <c r="L146" s="34"/>
      <c r="M146" s="202"/>
      <c r="N146" s="203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U146" s="18" t="s">
        <v>86</v>
      </c>
    </row>
    <row r="147" spans="1:47" s="2" customFormat="1" ht="12">
      <c r="A147" s="33"/>
      <c r="B147" s="34"/>
      <c r="C147" s="33"/>
      <c r="D147" s="179" t="s">
        <v>782</v>
      </c>
      <c r="E147" s="33"/>
      <c r="F147" s="221" t="s">
        <v>645</v>
      </c>
      <c r="G147" s="33"/>
      <c r="H147" s="222">
        <v>85</v>
      </c>
      <c r="I147" s="33"/>
      <c r="J147" s="33"/>
      <c r="K147" s="33"/>
      <c r="L147" s="34"/>
      <c r="M147" s="202"/>
      <c r="N147" s="203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86</v>
      </c>
    </row>
    <row r="148" spans="1:65" s="2" customFormat="1" ht="16.5" customHeight="1">
      <c r="A148" s="33"/>
      <c r="B148" s="149"/>
      <c r="C148" s="150" t="s">
        <v>180</v>
      </c>
      <c r="D148" s="150" t="s">
        <v>160</v>
      </c>
      <c r="E148" s="151" t="s">
        <v>2387</v>
      </c>
      <c r="F148" s="152" t="s">
        <v>2388</v>
      </c>
      <c r="G148" s="153" t="s">
        <v>284</v>
      </c>
      <c r="H148" s="154">
        <v>170</v>
      </c>
      <c r="I148" s="155"/>
      <c r="J148" s="156">
        <f>ROUND(I148*H148,2)</f>
        <v>0</v>
      </c>
      <c r="K148" s="152" t="s">
        <v>1</v>
      </c>
      <c r="L148" s="34"/>
      <c r="M148" s="157" t="s">
        <v>1</v>
      </c>
      <c r="N148" s="158" t="s">
        <v>43</v>
      </c>
      <c r="O148" s="59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164</v>
      </c>
      <c r="AT148" s="161" t="s">
        <v>160</v>
      </c>
      <c r="AU148" s="161" t="s">
        <v>86</v>
      </c>
      <c r="AY148" s="18" t="s">
        <v>157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8" t="s">
        <v>33</v>
      </c>
      <c r="BK148" s="162">
        <f>ROUND(I148*H148,2)</f>
        <v>0</v>
      </c>
      <c r="BL148" s="18" t="s">
        <v>164</v>
      </c>
      <c r="BM148" s="161" t="s">
        <v>2389</v>
      </c>
    </row>
    <row r="149" spans="2:51" s="14" customFormat="1" ht="12">
      <c r="B149" s="186"/>
      <c r="D149" s="179" t="s">
        <v>245</v>
      </c>
      <c r="E149" s="187" t="s">
        <v>1</v>
      </c>
      <c r="F149" s="188" t="s">
        <v>1582</v>
      </c>
      <c r="H149" s="189">
        <v>170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245</v>
      </c>
      <c r="AU149" s="187" t="s">
        <v>86</v>
      </c>
      <c r="AV149" s="14" t="s">
        <v>86</v>
      </c>
      <c r="AW149" s="14" t="s">
        <v>31</v>
      </c>
      <c r="AX149" s="14" t="s">
        <v>33</v>
      </c>
      <c r="AY149" s="187" t="s">
        <v>157</v>
      </c>
    </row>
    <row r="150" spans="1:65" s="2" customFormat="1" ht="24.2" customHeight="1">
      <c r="A150" s="33"/>
      <c r="B150" s="149"/>
      <c r="C150" s="150" t="s">
        <v>179</v>
      </c>
      <c r="D150" s="150" t="s">
        <v>160</v>
      </c>
      <c r="E150" s="151" t="s">
        <v>2390</v>
      </c>
      <c r="F150" s="152" t="s">
        <v>2391</v>
      </c>
      <c r="G150" s="153" t="s">
        <v>284</v>
      </c>
      <c r="H150" s="154">
        <v>170</v>
      </c>
      <c r="I150" s="155"/>
      <c r="J150" s="156">
        <f>ROUND(I150*H150,2)</f>
        <v>0</v>
      </c>
      <c r="K150" s="152" t="s">
        <v>1</v>
      </c>
      <c r="L150" s="34"/>
      <c r="M150" s="157" t="s">
        <v>1</v>
      </c>
      <c r="N150" s="158" t="s">
        <v>43</v>
      </c>
      <c r="O150" s="59"/>
      <c r="P150" s="159">
        <f>O150*H150</f>
        <v>0</v>
      </c>
      <c r="Q150" s="159">
        <v>0</v>
      </c>
      <c r="R150" s="159">
        <f>Q150*H150</f>
        <v>0</v>
      </c>
      <c r="S150" s="159">
        <v>0.065</v>
      </c>
      <c r="T150" s="160">
        <f>S150*H150</f>
        <v>11.05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164</v>
      </c>
      <c r="AT150" s="161" t="s">
        <v>160</v>
      </c>
      <c r="AU150" s="161" t="s">
        <v>86</v>
      </c>
      <c r="AY150" s="18" t="s">
        <v>157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33</v>
      </c>
      <c r="BK150" s="162">
        <f>ROUND(I150*H150,2)</f>
        <v>0</v>
      </c>
      <c r="BL150" s="18" t="s">
        <v>164</v>
      </c>
      <c r="BM150" s="161" t="s">
        <v>2392</v>
      </c>
    </row>
    <row r="151" spans="2:51" s="14" customFormat="1" ht="12">
      <c r="B151" s="186"/>
      <c r="D151" s="179" t="s">
        <v>245</v>
      </c>
      <c r="E151" s="187" t="s">
        <v>1</v>
      </c>
      <c r="F151" s="188" t="s">
        <v>1582</v>
      </c>
      <c r="H151" s="189">
        <v>170</v>
      </c>
      <c r="I151" s="190"/>
      <c r="L151" s="186"/>
      <c r="M151" s="191"/>
      <c r="N151" s="192"/>
      <c r="O151" s="192"/>
      <c r="P151" s="192"/>
      <c r="Q151" s="192"/>
      <c r="R151" s="192"/>
      <c r="S151" s="192"/>
      <c r="T151" s="193"/>
      <c r="AT151" s="187" t="s">
        <v>245</v>
      </c>
      <c r="AU151" s="187" t="s">
        <v>86</v>
      </c>
      <c r="AV151" s="14" t="s">
        <v>86</v>
      </c>
      <c r="AW151" s="14" t="s">
        <v>31</v>
      </c>
      <c r="AX151" s="14" t="s">
        <v>33</v>
      </c>
      <c r="AY151" s="187" t="s">
        <v>157</v>
      </c>
    </row>
    <row r="152" spans="1:65" s="2" customFormat="1" ht="16.5" customHeight="1">
      <c r="A152" s="33"/>
      <c r="B152" s="149"/>
      <c r="C152" s="150" t="s">
        <v>187</v>
      </c>
      <c r="D152" s="150" t="s">
        <v>160</v>
      </c>
      <c r="E152" s="151" t="s">
        <v>2393</v>
      </c>
      <c r="F152" s="152" t="s">
        <v>2394</v>
      </c>
      <c r="G152" s="153" t="s">
        <v>284</v>
      </c>
      <c r="H152" s="154">
        <v>170</v>
      </c>
      <c r="I152" s="155"/>
      <c r="J152" s="156">
        <f>ROUND(I152*H152,2)</f>
        <v>0</v>
      </c>
      <c r="K152" s="152" t="s">
        <v>636</v>
      </c>
      <c r="L152" s="34"/>
      <c r="M152" s="157" t="s">
        <v>1</v>
      </c>
      <c r="N152" s="158" t="s">
        <v>43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164</v>
      </c>
      <c r="AT152" s="161" t="s">
        <v>160</v>
      </c>
      <c r="AU152" s="161" t="s">
        <v>86</v>
      </c>
      <c r="AY152" s="18" t="s">
        <v>157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33</v>
      </c>
      <c r="BK152" s="162">
        <f>ROUND(I152*H152,2)</f>
        <v>0</v>
      </c>
      <c r="BL152" s="18" t="s">
        <v>164</v>
      </c>
      <c r="BM152" s="161" t="s">
        <v>2395</v>
      </c>
    </row>
    <row r="153" spans="1:47" s="2" customFormat="1" ht="12">
      <c r="A153" s="33"/>
      <c r="B153" s="34"/>
      <c r="C153" s="33"/>
      <c r="D153" s="199" t="s">
        <v>638</v>
      </c>
      <c r="E153" s="33"/>
      <c r="F153" s="200" t="s">
        <v>2396</v>
      </c>
      <c r="G153" s="33"/>
      <c r="H153" s="33"/>
      <c r="I153" s="201"/>
      <c r="J153" s="33"/>
      <c r="K153" s="33"/>
      <c r="L153" s="34"/>
      <c r="M153" s="202"/>
      <c r="N153" s="203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638</v>
      </c>
      <c r="AU153" s="18" t="s">
        <v>86</v>
      </c>
    </row>
    <row r="154" spans="2:51" s="14" customFormat="1" ht="12">
      <c r="B154" s="186"/>
      <c r="D154" s="179" t="s">
        <v>245</v>
      </c>
      <c r="E154" s="187" t="s">
        <v>1</v>
      </c>
      <c r="F154" s="188" t="s">
        <v>1582</v>
      </c>
      <c r="H154" s="189">
        <v>170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245</v>
      </c>
      <c r="AU154" s="187" t="s">
        <v>86</v>
      </c>
      <c r="AV154" s="14" t="s">
        <v>86</v>
      </c>
      <c r="AW154" s="14" t="s">
        <v>31</v>
      </c>
      <c r="AX154" s="14" t="s">
        <v>33</v>
      </c>
      <c r="AY154" s="187" t="s">
        <v>157</v>
      </c>
    </row>
    <row r="155" spans="1:65" s="2" customFormat="1" ht="16.5" customHeight="1">
      <c r="A155" s="33"/>
      <c r="B155" s="149"/>
      <c r="C155" s="150" t="s">
        <v>158</v>
      </c>
      <c r="D155" s="150" t="s">
        <v>160</v>
      </c>
      <c r="E155" s="151" t="s">
        <v>2397</v>
      </c>
      <c r="F155" s="152" t="s">
        <v>2398</v>
      </c>
      <c r="G155" s="153" t="s">
        <v>284</v>
      </c>
      <c r="H155" s="154">
        <v>170</v>
      </c>
      <c r="I155" s="155"/>
      <c r="J155" s="156">
        <f>ROUND(I155*H155,2)</f>
        <v>0</v>
      </c>
      <c r="K155" s="152" t="s">
        <v>636</v>
      </c>
      <c r="L155" s="34"/>
      <c r="M155" s="157" t="s">
        <v>1</v>
      </c>
      <c r="N155" s="158" t="s">
        <v>43</v>
      </c>
      <c r="O155" s="59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164</v>
      </c>
      <c r="AT155" s="161" t="s">
        <v>160</v>
      </c>
      <c r="AU155" s="161" t="s">
        <v>86</v>
      </c>
      <c r="AY155" s="18" t="s">
        <v>157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33</v>
      </c>
      <c r="BK155" s="162">
        <f>ROUND(I155*H155,2)</f>
        <v>0</v>
      </c>
      <c r="BL155" s="18" t="s">
        <v>164</v>
      </c>
      <c r="BM155" s="161" t="s">
        <v>2399</v>
      </c>
    </row>
    <row r="156" spans="1:47" s="2" customFormat="1" ht="12">
      <c r="A156" s="33"/>
      <c r="B156" s="34"/>
      <c r="C156" s="33"/>
      <c r="D156" s="199" t="s">
        <v>638</v>
      </c>
      <c r="E156" s="33"/>
      <c r="F156" s="200" t="s">
        <v>2400</v>
      </c>
      <c r="G156" s="33"/>
      <c r="H156" s="33"/>
      <c r="I156" s="201"/>
      <c r="J156" s="33"/>
      <c r="K156" s="33"/>
      <c r="L156" s="34"/>
      <c r="M156" s="202"/>
      <c r="N156" s="203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638</v>
      </c>
      <c r="AU156" s="18" t="s">
        <v>86</v>
      </c>
    </row>
    <row r="157" spans="2:51" s="14" customFormat="1" ht="12">
      <c r="B157" s="186"/>
      <c r="D157" s="179" t="s">
        <v>245</v>
      </c>
      <c r="E157" s="187" t="s">
        <v>1</v>
      </c>
      <c r="F157" s="188" t="s">
        <v>1582</v>
      </c>
      <c r="H157" s="189">
        <v>170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245</v>
      </c>
      <c r="AU157" s="187" t="s">
        <v>86</v>
      </c>
      <c r="AV157" s="14" t="s">
        <v>86</v>
      </c>
      <c r="AW157" s="14" t="s">
        <v>31</v>
      </c>
      <c r="AX157" s="14" t="s">
        <v>33</v>
      </c>
      <c r="AY157" s="187" t="s">
        <v>157</v>
      </c>
    </row>
    <row r="158" spans="1:65" s="2" customFormat="1" ht="16.5" customHeight="1">
      <c r="A158" s="33"/>
      <c r="B158" s="149"/>
      <c r="C158" s="150" t="s">
        <v>193</v>
      </c>
      <c r="D158" s="150" t="s">
        <v>160</v>
      </c>
      <c r="E158" s="151" t="s">
        <v>2401</v>
      </c>
      <c r="F158" s="152" t="s">
        <v>2402</v>
      </c>
      <c r="G158" s="153" t="s">
        <v>284</v>
      </c>
      <c r="H158" s="154">
        <v>170</v>
      </c>
      <c r="I158" s="155"/>
      <c r="J158" s="156">
        <f>ROUND(I158*H158,2)</f>
        <v>0</v>
      </c>
      <c r="K158" s="152" t="s">
        <v>1</v>
      </c>
      <c r="L158" s="34"/>
      <c r="M158" s="157" t="s">
        <v>1</v>
      </c>
      <c r="N158" s="158" t="s">
        <v>43</v>
      </c>
      <c r="O158" s="59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164</v>
      </c>
      <c r="AT158" s="161" t="s">
        <v>160</v>
      </c>
      <c r="AU158" s="161" t="s">
        <v>86</v>
      </c>
      <c r="AY158" s="18" t="s">
        <v>157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8" t="s">
        <v>33</v>
      </c>
      <c r="BK158" s="162">
        <f>ROUND(I158*H158,2)</f>
        <v>0</v>
      </c>
      <c r="BL158" s="18" t="s">
        <v>164</v>
      </c>
      <c r="BM158" s="161" t="s">
        <v>2403</v>
      </c>
    </row>
    <row r="159" spans="2:51" s="14" customFormat="1" ht="12">
      <c r="B159" s="186"/>
      <c r="D159" s="179" t="s">
        <v>245</v>
      </c>
      <c r="E159" s="187" t="s">
        <v>1</v>
      </c>
      <c r="F159" s="188" t="s">
        <v>2404</v>
      </c>
      <c r="H159" s="189">
        <v>170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245</v>
      </c>
      <c r="AU159" s="187" t="s">
        <v>86</v>
      </c>
      <c r="AV159" s="14" t="s">
        <v>86</v>
      </c>
      <c r="AW159" s="14" t="s">
        <v>31</v>
      </c>
      <c r="AX159" s="14" t="s">
        <v>33</v>
      </c>
      <c r="AY159" s="187" t="s">
        <v>157</v>
      </c>
    </row>
    <row r="160" spans="1:47" s="2" customFormat="1" ht="12">
      <c r="A160" s="33"/>
      <c r="B160" s="34"/>
      <c r="C160" s="33"/>
      <c r="D160" s="179" t="s">
        <v>782</v>
      </c>
      <c r="E160" s="33"/>
      <c r="F160" s="220" t="s">
        <v>2386</v>
      </c>
      <c r="G160" s="33"/>
      <c r="H160" s="33"/>
      <c r="I160" s="33"/>
      <c r="J160" s="33"/>
      <c r="K160" s="33"/>
      <c r="L160" s="34"/>
      <c r="M160" s="202"/>
      <c r="N160" s="20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U160" s="18" t="s">
        <v>86</v>
      </c>
    </row>
    <row r="161" spans="1:47" s="2" customFormat="1" ht="12">
      <c r="A161" s="33"/>
      <c r="B161" s="34"/>
      <c r="C161" s="33"/>
      <c r="D161" s="179" t="s">
        <v>782</v>
      </c>
      <c r="E161" s="33"/>
      <c r="F161" s="221" t="s">
        <v>2384</v>
      </c>
      <c r="G161" s="33"/>
      <c r="H161" s="222">
        <v>85</v>
      </c>
      <c r="I161" s="33"/>
      <c r="J161" s="33"/>
      <c r="K161" s="33"/>
      <c r="L161" s="34"/>
      <c r="M161" s="202"/>
      <c r="N161" s="203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U161" s="18" t="s">
        <v>86</v>
      </c>
    </row>
    <row r="162" spans="1:47" s="2" customFormat="1" ht="12">
      <c r="A162" s="33"/>
      <c r="B162" s="34"/>
      <c r="C162" s="33"/>
      <c r="D162" s="179" t="s">
        <v>782</v>
      </c>
      <c r="E162" s="33"/>
      <c r="F162" s="221" t="s">
        <v>645</v>
      </c>
      <c r="G162" s="33"/>
      <c r="H162" s="222">
        <v>85</v>
      </c>
      <c r="I162" s="33"/>
      <c r="J162" s="33"/>
      <c r="K162" s="33"/>
      <c r="L162" s="34"/>
      <c r="M162" s="202"/>
      <c r="N162" s="203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U162" s="18" t="s">
        <v>86</v>
      </c>
    </row>
    <row r="163" spans="1:65" s="2" customFormat="1" ht="16.5" customHeight="1">
      <c r="A163" s="33"/>
      <c r="B163" s="149"/>
      <c r="C163" s="150" t="s">
        <v>184</v>
      </c>
      <c r="D163" s="150" t="s">
        <v>160</v>
      </c>
      <c r="E163" s="151" t="s">
        <v>2405</v>
      </c>
      <c r="F163" s="152" t="s">
        <v>2406</v>
      </c>
      <c r="G163" s="153" t="s">
        <v>284</v>
      </c>
      <c r="H163" s="154">
        <v>170</v>
      </c>
      <c r="I163" s="155"/>
      <c r="J163" s="156">
        <f>ROUND(I163*H163,2)</f>
        <v>0</v>
      </c>
      <c r="K163" s="152" t="s">
        <v>636</v>
      </c>
      <c r="L163" s="34"/>
      <c r="M163" s="157" t="s">
        <v>1</v>
      </c>
      <c r="N163" s="158" t="s">
        <v>43</v>
      </c>
      <c r="O163" s="59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164</v>
      </c>
      <c r="AT163" s="161" t="s">
        <v>160</v>
      </c>
      <c r="AU163" s="161" t="s">
        <v>86</v>
      </c>
      <c r="AY163" s="18" t="s">
        <v>157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8" t="s">
        <v>33</v>
      </c>
      <c r="BK163" s="162">
        <f>ROUND(I163*H163,2)</f>
        <v>0</v>
      </c>
      <c r="BL163" s="18" t="s">
        <v>164</v>
      </c>
      <c r="BM163" s="161" t="s">
        <v>2407</v>
      </c>
    </row>
    <row r="164" spans="1:47" s="2" customFormat="1" ht="12">
      <c r="A164" s="33"/>
      <c r="B164" s="34"/>
      <c r="C164" s="33"/>
      <c r="D164" s="199" t="s">
        <v>638</v>
      </c>
      <c r="E164" s="33"/>
      <c r="F164" s="200" t="s">
        <v>2408</v>
      </c>
      <c r="G164" s="33"/>
      <c r="H164" s="33"/>
      <c r="I164" s="201"/>
      <c r="J164" s="33"/>
      <c r="K164" s="33"/>
      <c r="L164" s="34"/>
      <c r="M164" s="202"/>
      <c r="N164" s="203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638</v>
      </c>
      <c r="AU164" s="18" t="s">
        <v>86</v>
      </c>
    </row>
    <row r="165" spans="2:51" s="14" customFormat="1" ht="12">
      <c r="B165" s="186"/>
      <c r="D165" s="179" t="s">
        <v>245</v>
      </c>
      <c r="E165" s="187" t="s">
        <v>1</v>
      </c>
      <c r="F165" s="188" t="s">
        <v>2404</v>
      </c>
      <c r="H165" s="189">
        <v>170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245</v>
      </c>
      <c r="AU165" s="187" t="s">
        <v>86</v>
      </c>
      <c r="AV165" s="14" t="s">
        <v>86</v>
      </c>
      <c r="AW165" s="14" t="s">
        <v>31</v>
      </c>
      <c r="AX165" s="14" t="s">
        <v>33</v>
      </c>
      <c r="AY165" s="187" t="s">
        <v>157</v>
      </c>
    </row>
    <row r="166" spans="1:47" s="2" customFormat="1" ht="12">
      <c r="A166" s="33"/>
      <c r="B166" s="34"/>
      <c r="C166" s="33"/>
      <c r="D166" s="179" t="s">
        <v>782</v>
      </c>
      <c r="E166" s="33"/>
      <c r="F166" s="220" t="s">
        <v>2386</v>
      </c>
      <c r="G166" s="33"/>
      <c r="H166" s="33"/>
      <c r="I166" s="33"/>
      <c r="J166" s="33"/>
      <c r="K166" s="33"/>
      <c r="L166" s="34"/>
      <c r="M166" s="202"/>
      <c r="N166" s="203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U166" s="18" t="s">
        <v>86</v>
      </c>
    </row>
    <row r="167" spans="1:47" s="2" customFormat="1" ht="12">
      <c r="A167" s="33"/>
      <c r="B167" s="34"/>
      <c r="C167" s="33"/>
      <c r="D167" s="179" t="s">
        <v>782</v>
      </c>
      <c r="E167" s="33"/>
      <c r="F167" s="221" t="s">
        <v>2384</v>
      </c>
      <c r="G167" s="33"/>
      <c r="H167" s="222">
        <v>85</v>
      </c>
      <c r="I167" s="33"/>
      <c r="J167" s="33"/>
      <c r="K167" s="33"/>
      <c r="L167" s="34"/>
      <c r="M167" s="202"/>
      <c r="N167" s="203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U167" s="18" t="s">
        <v>86</v>
      </c>
    </row>
    <row r="168" spans="1:47" s="2" customFormat="1" ht="12">
      <c r="A168" s="33"/>
      <c r="B168" s="34"/>
      <c r="C168" s="33"/>
      <c r="D168" s="179" t="s">
        <v>782</v>
      </c>
      <c r="E168" s="33"/>
      <c r="F168" s="221" t="s">
        <v>645</v>
      </c>
      <c r="G168" s="33"/>
      <c r="H168" s="222">
        <v>85</v>
      </c>
      <c r="I168" s="33"/>
      <c r="J168" s="33"/>
      <c r="K168" s="33"/>
      <c r="L168" s="34"/>
      <c r="M168" s="202"/>
      <c r="N168" s="203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U168" s="18" t="s">
        <v>86</v>
      </c>
    </row>
    <row r="169" spans="1:65" s="2" customFormat="1" ht="16.5" customHeight="1">
      <c r="A169" s="33"/>
      <c r="B169" s="149"/>
      <c r="C169" s="150" t="s">
        <v>200</v>
      </c>
      <c r="D169" s="150" t="s">
        <v>160</v>
      </c>
      <c r="E169" s="151" t="s">
        <v>2409</v>
      </c>
      <c r="F169" s="152" t="s">
        <v>2410</v>
      </c>
      <c r="G169" s="153" t="s">
        <v>284</v>
      </c>
      <c r="H169" s="154">
        <v>170</v>
      </c>
      <c r="I169" s="155"/>
      <c r="J169" s="156">
        <f>ROUND(I169*H169,2)</f>
        <v>0</v>
      </c>
      <c r="K169" s="152" t="s">
        <v>636</v>
      </c>
      <c r="L169" s="34"/>
      <c r="M169" s="157" t="s">
        <v>1</v>
      </c>
      <c r="N169" s="158" t="s">
        <v>43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164</v>
      </c>
      <c r="AT169" s="161" t="s">
        <v>160</v>
      </c>
      <c r="AU169" s="161" t="s">
        <v>86</v>
      </c>
      <c r="AY169" s="18" t="s">
        <v>157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33</v>
      </c>
      <c r="BK169" s="162">
        <f>ROUND(I169*H169,2)</f>
        <v>0</v>
      </c>
      <c r="BL169" s="18" t="s">
        <v>164</v>
      </c>
      <c r="BM169" s="161" t="s">
        <v>2411</v>
      </c>
    </row>
    <row r="170" spans="1:47" s="2" customFormat="1" ht="12">
      <c r="A170" s="33"/>
      <c r="B170" s="34"/>
      <c r="C170" s="33"/>
      <c r="D170" s="199" t="s">
        <v>638</v>
      </c>
      <c r="E170" s="33"/>
      <c r="F170" s="200" t="s">
        <v>2412</v>
      </c>
      <c r="G170" s="33"/>
      <c r="H170" s="33"/>
      <c r="I170" s="201"/>
      <c r="J170" s="33"/>
      <c r="K170" s="33"/>
      <c r="L170" s="34"/>
      <c r="M170" s="202"/>
      <c r="N170" s="20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638</v>
      </c>
      <c r="AU170" s="18" t="s">
        <v>86</v>
      </c>
    </row>
    <row r="171" spans="2:51" s="14" customFormat="1" ht="12">
      <c r="B171" s="186"/>
      <c r="D171" s="179" t="s">
        <v>245</v>
      </c>
      <c r="E171" s="187" t="s">
        <v>1</v>
      </c>
      <c r="F171" s="188" t="s">
        <v>2404</v>
      </c>
      <c r="H171" s="189">
        <v>170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245</v>
      </c>
      <c r="AU171" s="187" t="s">
        <v>86</v>
      </c>
      <c r="AV171" s="14" t="s">
        <v>86</v>
      </c>
      <c r="AW171" s="14" t="s">
        <v>31</v>
      </c>
      <c r="AX171" s="14" t="s">
        <v>33</v>
      </c>
      <c r="AY171" s="187" t="s">
        <v>157</v>
      </c>
    </row>
    <row r="172" spans="1:47" s="2" customFormat="1" ht="12">
      <c r="A172" s="33"/>
      <c r="B172" s="34"/>
      <c r="C172" s="33"/>
      <c r="D172" s="179" t="s">
        <v>782</v>
      </c>
      <c r="E172" s="33"/>
      <c r="F172" s="220" t="s">
        <v>2386</v>
      </c>
      <c r="G172" s="33"/>
      <c r="H172" s="33"/>
      <c r="I172" s="33"/>
      <c r="J172" s="33"/>
      <c r="K172" s="33"/>
      <c r="L172" s="34"/>
      <c r="M172" s="202"/>
      <c r="N172" s="203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U172" s="18" t="s">
        <v>86</v>
      </c>
    </row>
    <row r="173" spans="1:47" s="2" customFormat="1" ht="12">
      <c r="A173" s="33"/>
      <c r="B173" s="34"/>
      <c r="C173" s="33"/>
      <c r="D173" s="179" t="s">
        <v>782</v>
      </c>
      <c r="E173" s="33"/>
      <c r="F173" s="221" t="s">
        <v>2384</v>
      </c>
      <c r="G173" s="33"/>
      <c r="H173" s="222">
        <v>85</v>
      </c>
      <c r="I173" s="33"/>
      <c r="J173" s="33"/>
      <c r="K173" s="33"/>
      <c r="L173" s="34"/>
      <c r="M173" s="202"/>
      <c r="N173" s="203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U173" s="18" t="s">
        <v>86</v>
      </c>
    </row>
    <row r="174" spans="1:47" s="2" customFormat="1" ht="12">
      <c r="A174" s="33"/>
      <c r="B174" s="34"/>
      <c r="C174" s="33"/>
      <c r="D174" s="179" t="s">
        <v>782</v>
      </c>
      <c r="E174" s="33"/>
      <c r="F174" s="221" t="s">
        <v>645</v>
      </c>
      <c r="G174" s="33"/>
      <c r="H174" s="222">
        <v>85</v>
      </c>
      <c r="I174" s="33"/>
      <c r="J174" s="33"/>
      <c r="K174" s="33"/>
      <c r="L174" s="34"/>
      <c r="M174" s="202"/>
      <c r="N174" s="203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U174" s="18" t="s">
        <v>86</v>
      </c>
    </row>
    <row r="175" spans="1:65" s="2" customFormat="1" ht="21.75" customHeight="1">
      <c r="A175" s="33"/>
      <c r="B175" s="149"/>
      <c r="C175" s="150" t="s">
        <v>9</v>
      </c>
      <c r="D175" s="150" t="s">
        <v>160</v>
      </c>
      <c r="E175" s="151" t="s">
        <v>2413</v>
      </c>
      <c r="F175" s="152" t="s">
        <v>2414</v>
      </c>
      <c r="G175" s="153" t="s">
        <v>284</v>
      </c>
      <c r="H175" s="154">
        <v>85</v>
      </c>
      <c r="I175" s="155"/>
      <c r="J175" s="156">
        <f>ROUND(I175*H175,2)</f>
        <v>0</v>
      </c>
      <c r="K175" s="152" t="s">
        <v>1</v>
      </c>
      <c r="L175" s="34"/>
      <c r="M175" s="157" t="s">
        <v>1</v>
      </c>
      <c r="N175" s="158" t="s">
        <v>43</v>
      </c>
      <c r="O175" s="59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164</v>
      </c>
      <c r="AT175" s="161" t="s">
        <v>160</v>
      </c>
      <c r="AU175" s="161" t="s">
        <v>86</v>
      </c>
      <c r="AY175" s="18" t="s">
        <v>157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8" t="s">
        <v>33</v>
      </c>
      <c r="BK175" s="162">
        <f>ROUND(I175*H175,2)</f>
        <v>0</v>
      </c>
      <c r="BL175" s="18" t="s">
        <v>164</v>
      </c>
      <c r="BM175" s="161" t="s">
        <v>2415</v>
      </c>
    </row>
    <row r="176" spans="2:51" s="13" customFormat="1" ht="12">
      <c r="B176" s="178"/>
      <c r="D176" s="179" t="s">
        <v>245</v>
      </c>
      <c r="E176" s="180" t="s">
        <v>1</v>
      </c>
      <c r="F176" s="181" t="s">
        <v>2416</v>
      </c>
      <c r="H176" s="180" t="s">
        <v>1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80" t="s">
        <v>245</v>
      </c>
      <c r="AU176" s="180" t="s">
        <v>86</v>
      </c>
      <c r="AV176" s="13" t="s">
        <v>33</v>
      </c>
      <c r="AW176" s="13" t="s">
        <v>31</v>
      </c>
      <c r="AX176" s="13" t="s">
        <v>78</v>
      </c>
      <c r="AY176" s="180" t="s">
        <v>157</v>
      </c>
    </row>
    <row r="177" spans="2:51" s="14" customFormat="1" ht="12">
      <c r="B177" s="186"/>
      <c r="D177" s="179" t="s">
        <v>245</v>
      </c>
      <c r="E177" s="187" t="s">
        <v>1</v>
      </c>
      <c r="F177" s="188" t="s">
        <v>2364</v>
      </c>
      <c r="H177" s="189">
        <v>85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245</v>
      </c>
      <c r="AU177" s="187" t="s">
        <v>86</v>
      </c>
      <c r="AV177" s="14" t="s">
        <v>86</v>
      </c>
      <c r="AW177" s="14" t="s">
        <v>31</v>
      </c>
      <c r="AX177" s="14" t="s">
        <v>33</v>
      </c>
      <c r="AY177" s="187" t="s">
        <v>157</v>
      </c>
    </row>
    <row r="178" spans="1:47" s="2" customFormat="1" ht="12">
      <c r="A178" s="33"/>
      <c r="B178" s="34"/>
      <c r="C178" s="33"/>
      <c r="D178" s="179" t="s">
        <v>782</v>
      </c>
      <c r="E178" s="33"/>
      <c r="F178" s="220" t="s">
        <v>2386</v>
      </c>
      <c r="G178" s="33"/>
      <c r="H178" s="33"/>
      <c r="I178" s="33"/>
      <c r="J178" s="33"/>
      <c r="K178" s="33"/>
      <c r="L178" s="34"/>
      <c r="M178" s="202"/>
      <c r="N178" s="20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U178" s="18" t="s">
        <v>86</v>
      </c>
    </row>
    <row r="179" spans="1:47" s="2" customFormat="1" ht="12">
      <c r="A179" s="33"/>
      <c r="B179" s="34"/>
      <c r="C179" s="33"/>
      <c r="D179" s="179" t="s">
        <v>782</v>
      </c>
      <c r="E179" s="33"/>
      <c r="F179" s="221" t="s">
        <v>2384</v>
      </c>
      <c r="G179" s="33"/>
      <c r="H179" s="222">
        <v>85</v>
      </c>
      <c r="I179" s="33"/>
      <c r="J179" s="33"/>
      <c r="K179" s="33"/>
      <c r="L179" s="34"/>
      <c r="M179" s="202"/>
      <c r="N179" s="203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U179" s="18" t="s">
        <v>86</v>
      </c>
    </row>
    <row r="180" spans="1:47" s="2" customFormat="1" ht="12">
      <c r="A180" s="33"/>
      <c r="B180" s="34"/>
      <c r="C180" s="33"/>
      <c r="D180" s="179" t="s">
        <v>782</v>
      </c>
      <c r="E180" s="33"/>
      <c r="F180" s="221" t="s">
        <v>645</v>
      </c>
      <c r="G180" s="33"/>
      <c r="H180" s="222">
        <v>85</v>
      </c>
      <c r="I180" s="33"/>
      <c r="J180" s="33"/>
      <c r="K180" s="33"/>
      <c r="L180" s="34"/>
      <c r="M180" s="202"/>
      <c r="N180" s="203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U180" s="18" t="s">
        <v>86</v>
      </c>
    </row>
    <row r="181" spans="2:63" s="12" customFormat="1" ht="22.9" customHeight="1">
      <c r="B181" s="136"/>
      <c r="D181" s="137" t="s">
        <v>77</v>
      </c>
      <c r="E181" s="147" t="s">
        <v>2417</v>
      </c>
      <c r="F181" s="147" t="s">
        <v>2418</v>
      </c>
      <c r="I181" s="139"/>
      <c r="J181" s="148">
        <f>BK181</f>
        <v>0</v>
      </c>
      <c r="L181" s="136"/>
      <c r="M181" s="141"/>
      <c r="N181" s="142"/>
      <c r="O181" s="142"/>
      <c r="P181" s="143">
        <f>SUM(P182:P329)</f>
        <v>0</v>
      </c>
      <c r="Q181" s="142"/>
      <c r="R181" s="143">
        <f>SUM(R182:R329)</f>
        <v>0.37359999999999993</v>
      </c>
      <c r="S181" s="142"/>
      <c r="T181" s="144">
        <f>SUM(T182:T329)</f>
        <v>3.44</v>
      </c>
      <c r="AR181" s="137" t="s">
        <v>33</v>
      </c>
      <c r="AT181" s="145" t="s">
        <v>77</v>
      </c>
      <c r="AU181" s="145" t="s">
        <v>33</v>
      </c>
      <c r="AY181" s="137" t="s">
        <v>157</v>
      </c>
      <c r="BK181" s="146">
        <f>SUM(BK182:BK329)</f>
        <v>0</v>
      </c>
    </row>
    <row r="182" spans="1:65" s="2" customFormat="1" ht="16.5" customHeight="1">
      <c r="A182" s="33"/>
      <c r="B182" s="149"/>
      <c r="C182" s="150" t="s">
        <v>207</v>
      </c>
      <c r="D182" s="150" t="s">
        <v>160</v>
      </c>
      <c r="E182" s="151" t="s">
        <v>2419</v>
      </c>
      <c r="F182" s="152" t="s">
        <v>2420</v>
      </c>
      <c r="G182" s="153" t="s">
        <v>284</v>
      </c>
      <c r="H182" s="154">
        <v>40</v>
      </c>
      <c r="I182" s="155"/>
      <c r="J182" s="156">
        <f>ROUND(I182*H182,2)</f>
        <v>0</v>
      </c>
      <c r="K182" s="152" t="s">
        <v>636</v>
      </c>
      <c r="L182" s="34"/>
      <c r="M182" s="157" t="s">
        <v>1</v>
      </c>
      <c r="N182" s="158" t="s">
        <v>43</v>
      </c>
      <c r="O182" s="59"/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1" t="s">
        <v>164</v>
      </c>
      <c r="AT182" s="161" t="s">
        <v>160</v>
      </c>
      <c r="AU182" s="161" t="s">
        <v>86</v>
      </c>
      <c r="AY182" s="18" t="s">
        <v>157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8" t="s">
        <v>33</v>
      </c>
      <c r="BK182" s="162">
        <f>ROUND(I182*H182,2)</f>
        <v>0</v>
      </c>
      <c r="BL182" s="18" t="s">
        <v>164</v>
      </c>
      <c r="BM182" s="161" t="s">
        <v>2421</v>
      </c>
    </row>
    <row r="183" spans="1:47" s="2" customFormat="1" ht="12">
      <c r="A183" s="33"/>
      <c r="B183" s="34"/>
      <c r="C183" s="33"/>
      <c r="D183" s="199" t="s">
        <v>638</v>
      </c>
      <c r="E183" s="33"/>
      <c r="F183" s="200" t="s">
        <v>2422</v>
      </c>
      <c r="G183" s="33"/>
      <c r="H183" s="33"/>
      <c r="I183" s="201"/>
      <c r="J183" s="33"/>
      <c r="K183" s="33"/>
      <c r="L183" s="34"/>
      <c r="M183" s="202"/>
      <c r="N183" s="203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638</v>
      </c>
      <c r="AU183" s="18" t="s">
        <v>86</v>
      </c>
    </row>
    <row r="184" spans="2:51" s="13" customFormat="1" ht="12">
      <c r="B184" s="178"/>
      <c r="D184" s="179" t="s">
        <v>245</v>
      </c>
      <c r="E184" s="180" t="s">
        <v>1</v>
      </c>
      <c r="F184" s="181" t="s">
        <v>2423</v>
      </c>
      <c r="H184" s="180" t="s">
        <v>1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80" t="s">
        <v>245</v>
      </c>
      <c r="AU184" s="180" t="s">
        <v>86</v>
      </c>
      <c r="AV184" s="13" t="s">
        <v>33</v>
      </c>
      <c r="AW184" s="13" t="s">
        <v>31</v>
      </c>
      <c r="AX184" s="13" t="s">
        <v>78</v>
      </c>
      <c r="AY184" s="180" t="s">
        <v>157</v>
      </c>
    </row>
    <row r="185" spans="2:51" s="14" customFormat="1" ht="12">
      <c r="B185" s="186"/>
      <c r="D185" s="179" t="s">
        <v>245</v>
      </c>
      <c r="E185" s="187" t="s">
        <v>1</v>
      </c>
      <c r="F185" s="188" t="s">
        <v>2424</v>
      </c>
      <c r="H185" s="189">
        <v>40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245</v>
      </c>
      <c r="AU185" s="187" t="s">
        <v>86</v>
      </c>
      <c r="AV185" s="14" t="s">
        <v>86</v>
      </c>
      <c r="AW185" s="14" t="s">
        <v>31</v>
      </c>
      <c r="AX185" s="14" t="s">
        <v>78</v>
      </c>
      <c r="AY185" s="187" t="s">
        <v>157</v>
      </c>
    </row>
    <row r="186" spans="2:51" s="15" customFormat="1" ht="12">
      <c r="B186" s="204"/>
      <c r="D186" s="179" t="s">
        <v>245</v>
      </c>
      <c r="E186" s="205" t="s">
        <v>2365</v>
      </c>
      <c r="F186" s="206" t="s">
        <v>645</v>
      </c>
      <c r="H186" s="207">
        <v>40</v>
      </c>
      <c r="I186" s="208"/>
      <c r="L186" s="204"/>
      <c r="M186" s="209"/>
      <c r="N186" s="210"/>
      <c r="O186" s="210"/>
      <c r="P186" s="210"/>
      <c r="Q186" s="210"/>
      <c r="R186" s="210"/>
      <c r="S186" s="210"/>
      <c r="T186" s="211"/>
      <c r="AT186" s="205" t="s">
        <v>245</v>
      </c>
      <c r="AU186" s="205" t="s">
        <v>86</v>
      </c>
      <c r="AV186" s="15" t="s">
        <v>164</v>
      </c>
      <c r="AW186" s="15" t="s">
        <v>31</v>
      </c>
      <c r="AX186" s="15" t="s">
        <v>33</v>
      </c>
      <c r="AY186" s="205" t="s">
        <v>157</v>
      </c>
    </row>
    <row r="187" spans="1:65" s="2" customFormat="1" ht="16.5" customHeight="1">
      <c r="A187" s="33"/>
      <c r="B187" s="149"/>
      <c r="C187" s="150" t="s">
        <v>190</v>
      </c>
      <c r="D187" s="150" t="s">
        <v>160</v>
      </c>
      <c r="E187" s="151" t="s">
        <v>2405</v>
      </c>
      <c r="F187" s="152" t="s">
        <v>2406</v>
      </c>
      <c r="G187" s="153" t="s">
        <v>284</v>
      </c>
      <c r="H187" s="154">
        <v>40</v>
      </c>
      <c r="I187" s="155"/>
      <c r="J187" s="156">
        <f>ROUND(I187*H187,2)</f>
        <v>0</v>
      </c>
      <c r="K187" s="152" t="s">
        <v>636</v>
      </c>
      <c r="L187" s="34"/>
      <c r="M187" s="157" t="s">
        <v>1</v>
      </c>
      <c r="N187" s="158" t="s">
        <v>43</v>
      </c>
      <c r="O187" s="59"/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1" t="s">
        <v>164</v>
      </c>
      <c r="AT187" s="161" t="s">
        <v>160</v>
      </c>
      <c r="AU187" s="161" t="s">
        <v>86</v>
      </c>
      <c r="AY187" s="18" t="s">
        <v>157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8" t="s">
        <v>33</v>
      </c>
      <c r="BK187" s="162">
        <f>ROUND(I187*H187,2)</f>
        <v>0</v>
      </c>
      <c r="BL187" s="18" t="s">
        <v>164</v>
      </c>
      <c r="BM187" s="161" t="s">
        <v>2425</v>
      </c>
    </row>
    <row r="188" spans="1:47" s="2" customFormat="1" ht="12">
      <c r="A188" s="33"/>
      <c r="B188" s="34"/>
      <c r="C188" s="33"/>
      <c r="D188" s="199" t="s">
        <v>638</v>
      </c>
      <c r="E188" s="33"/>
      <c r="F188" s="200" t="s">
        <v>2408</v>
      </c>
      <c r="G188" s="33"/>
      <c r="H188" s="33"/>
      <c r="I188" s="201"/>
      <c r="J188" s="33"/>
      <c r="K188" s="33"/>
      <c r="L188" s="34"/>
      <c r="M188" s="202"/>
      <c r="N188" s="203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638</v>
      </c>
      <c r="AU188" s="18" t="s">
        <v>86</v>
      </c>
    </row>
    <row r="189" spans="2:51" s="14" customFormat="1" ht="12">
      <c r="B189" s="186"/>
      <c r="D189" s="179" t="s">
        <v>245</v>
      </c>
      <c r="E189" s="187" t="s">
        <v>1</v>
      </c>
      <c r="F189" s="188" t="s">
        <v>280</v>
      </c>
      <c r="H189" s="189">
        <v>40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7" t="s">
        <v>245</v>
      </c>
      <c r="AU189" s="187" t="s">
        <v>86</v>
      </c>
      <c r="AV189" s="14" t="s">
        <v>86</v>
      </c>
      <c r="AW189" s="14" t="s">
        <v>31</v>
      </c>
      <c r="AX189" s="14" t="s">
        <v>33</v>
      </c>
      <c r="AY189" s="187" t="s">
        <v>157</v>
      </c>
    </row>
    <row r="190" spans="1:65" s="2" customFormat="1" ht="16.5" customHeight="1">
      <c r="A190" s="33"/>
      <c r="B190" s="149"/>
      <c r="C190" s="150" t="s">
        <v>217</v>
      </c>
      <c r="D190" s="150" t="s">
        <v>160</v>
      </c>
      <c r="E190" s="151" t="s">
        <v>2409</v>
      </c>
      <c r="F190" s="152" t="s">
        <v>2410</v>
      </c>
      <c r="G190" s="153" t="s">
        <v>284</v>
      </c>
      <c r="H190" s="154">
        <v>40</v>
      </c>
      <c r="I190" s="155"/>
      <c r="J190" s="156">
        <f>ROUND(I190*H190,2)</f>
        <v>0</v>
      </c>
      <c r="K190" s="152" t="s">
        <v>636</v>
      </c>
      <c r="L190" s="34"/>
      <c r="M190" s="157" t="s">
        <v>1</v>
      </c>
      <c r="N190" s="158" t="s">
        <v>43</v>
      </c>
      <c r="O190" s="59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1" t="s">
        <v>164</v>
      </c>
      <c r="AT190" s="161" t="s">
        <v>160</v>
      </c>
      <c r="AU190" s="161" t="s">
        <v>86</v>
      </c>
      <c r="AY190" s="18" t="s">
        <v>157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8" t="s">
        <v>33</v>
      </c>
      <c r="BK190" s="162">
        <f>ROUND(I190*H190,2)</f>
        <v>0</v>
      </c>
      <c r="BL190" s="18" t="s">
        <v>164</v>
      </c>
      <c r="BM190" s="161" t="s">
        <v>2426</v>
      </c>
    </row>
    <row r="191" spans="1:47" s="2" customFormat="1" ht="12">
      <c r="A191" s="33"/>
      <c r="B191" s="34"/>
      <c r="C191" s="33"/>
      <c r="D191" s="199" t="s">
        <v>638</v>
      </c>
      <c r="E191" s="33"/>
      <c r="F191" s="200" t="s">
        <v>2412</v>
      </c>
      <c r="G191" s="33"/>
      <c r="H191" s="33"/>
      <c r="I191" s="201"/>
      <c r="J191" s="33"/>
      <c r="K191" s="33"/>
      <c r="L191" s="34"/>
      <c r="M191" s="202"/>
      <c r="N191" s="20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638</v>
      </c>
      <c r="AU191" s="18" t="s">
        <v>86</v>
      </c>
    </row>
    <row r="192" spans="2:51" s="14" customFormat="1" ht="12">
      <c r="B192" s="186"/>
      <c r="D192" s="179" t="s">
        <v>245</v>
      </c>
      <c r="E192" s="187" t="s">
        <v>1</v>
      </c>
      <c r="F192" s="188" t="s">
        <v>280</v>
      </c>
      <c r="H192" s="189">
        <v>40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245</v>
      </c>
      <c r="AU192" s="187" t="s">
        <v>86</v>
      </c>
      <c r="AV192" s="14" t="s">
        <v>86</v>
      </c>
      <c r="AW192" s="14" t="s">
        <v>31</v>
      </c>
      <c r="AX192" s="14" t="s">
        <v>33</v>
      </c>
      <c r="AY192" s="187" t="s">
        <v>157</v>
      </c>
    </row>
    <row r="193" spans="1:65" s="2" customFormat="1" ht="16.5" customHeight="1">
      <c r="A193" s="33"/>
      <c r="B193" s="149"/>
      <c r="C193" s="150" t="s">
        <v>169</v>
      </c>
      <c r="D193" s="150" t="s">
        <v>160</v>
      </c>
      <c r="E193" s="151" t="s">
        <v>2427</v>
      </c>
      <c r="F193" s="152" t="s">
        <v>2428</v>
      </c>
      <c r="G193" s="153" t="s">
        <v>284</v>
      </c>
      <c r="H193" s="154">
        <v>40</v>
      </c>
      <c r="I193" s="155"/>
      <c r="J193" s="156">
        <f>ROUND(I193*H193,2)</f>
        <v>0</v>
      </c>
      <c r="K193" s="152" t="s">
        <v>636</v>
      </c>
      <c r="L193" s="34"/>
      <c r="M193" s="157" t="s">
        <v>1</v>
      </c>
      <c r="N193" s="158" t="s">
        <v>43</v>
      </c>
      <c r="O193" s="59"/>
      <c r="P193" s="159">
        <f>O193*H193</f>
        <v>0</v>
      </c>
      <c r="Q193" s="159">
        <v>0</v>
      </c>
      <c r="R193" s="159">
        <f>Q193*H193</f>
        <v>0</v>
      </c>
      <c r="S193" s="159">
        <v>0.075</v>
      </c>
      <c r="T193" s="160">
        <f>S193*H193</f>
        <v>3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1" t="s">
        <v>164</v>
      </c>
      <c r="AT193" s="161" t="s">
        <v>160</v>
      </c>
      <c r="AU193" s="161" t="s">
        <v>86</v>
      </c>
      <c r="AY193" s="18" t="s">
        <v>157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8" t="s">
        <v>33</v>
      </c>
      <c r="BK193" s="162">
        <f>ROUND(I193*H193,2)</f>
        <v>0</v>
      </c>
      <c r="BL193" s="18" t="s">
        <v>164</v>
      </c>
      <c r="BM193" s="161" t="s">
        <v>2429</v>
      </c>
    </row>
    <row r="194" spans="1:47" s="2" customFormat="1" ht="12">
      <c r="A194" s="33"/>
      <c r="B194" s="34"/>
      <c r="C194" s="33"/>
      <c r="D194" s="199" t="s">
        <v>638</v>
      </c>
      <c r="E194" s="33"/>
      <c r="F194" s="200" t="s">
        <v>2430</v>
      </c>
      <c r="G194" s="33"/>
      <c r="H194" s="33"/>
      <c r="I194" s="201"/>
      <c r="J194" s="33"/>
      <c r="K194" s="33"/>
      <c r="L194" s="34"/>
      <c r="M194" s="202"/>
      <c r="N194" s="203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638</v>
      </c>
      <c r="AU194" s="18" t="s">
        <v>86</v>
      </c>
    </row>
    <row r="195" spans="2:51" s="14" customFormat="1" ht="12">
      <c r="B195" s="186"/>
      <c r="D195" s="179" t="s">
        <v>245</v>
      </c>
      <c r="E195" s="187" t="s">
        <v>1</v>
      </c>
      <c r="F195" s="188" t="s">
        <v>2365</v>
      </c>
      <c r="H195" s="189">
        <v>40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245</v>
      </c>
      <c r="AU195" s="187" t="s">
        <v>86</v>
      </c>
      <c r="AV195" s="14" t="s">
        <v>86</v>
      </c>
      <c r="AW195" s="14" t="s">
        <v>31</v>
      </c>
      <c r="AX195" s="14" t="s">
        <v>33</v>
      </c>
      <c r="AY195" s="187" t="s">
        <v>157</v>
      </c>
    </row>
    <row r="196" spans="1:47" s="2" customFormat="1" ht="12">
      <c r="A196" s="33"/>
      <c r="B196" s="34"/>
      <c r="C196" s="33"/>
      <c r="D196" s="179" t="s">
        <v>782</v>
      </c>
      <c r="E196" s="33"/>
      <c r="F196" s="220" t="s">
        <v>2431</v>
      </c>
      <c r="G196" s="33"/>
      <c r="H196" s="33"/>
      <c r="I196" s="33"/>
      <c r="J196" s="33"/>
      <c r="K196" s="33"/>
      <c r="L196" s="34"/>
      <c r="M196" s="202"/>
      <c r="N196" s="203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U196" s="18" t="s">
        <v>86</v>
      </c>
    </row>
    <row r="197" spans="1:47" s="2" customFormat="1" ht="12">
      <c r="A197" s="33"/>
      <c r="B197" s="34"/>
      <c r="C197" s="33"/>
      <c r="D197" s="179" t="s">
        <v>782</v>
      </c>
      <c r="E197" s="33"/>
      <c r="F197" s="221" t="s">
        <v>2423</v>
      </c>
      <c r="G197" s="33"/>
      <c r="H197" s="222">
        <v>0</v>
      </c>
      <c r="I197" s="33"/>
      <c r="J197" s="33"/>
      <c r="K197" s="33"/>
      <c r="L197" s="34"/>
      <c r="M197" s="202"/>
      <c r="N197" s="203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U197" s="18" t="s">
        <v>86</v>
      </c>
    </row>
    <row r="198" spans="1:47" s="2" customFormat="1" ht="12">
      <c r="A198" s="33"/>
      <c r="B198" s="34"/>
      <c r="C198" s="33"/>
      <c r="D198" s="179" t="s">
        <v>782</v>
      </c>
      <c r="E198" s="33"/>
      <c r="F198" s="221" t="s">
        <v>2424</v>
      </c>
      <c r="G198" s="33"/>
      <c r="H198" s="222">
        <v>40</v>
      </c>
      <c r="I198" s="33"/>
      <c r="J198" s="33"/>
      <c r="K198" s="33"/>
      <c r="L198" s="34"/>
      <c r="M198" s="202"/>
      <c r="N198" s="203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U198" s="18" t="s">
        <v>86</v>
      </c>
    </row>
    <row r="199" spans="1:47" s="2" customFormat="1" ht="12">
      <c r="A199" s="33"/>
      <c r="B199" s="34"/>
      <c r="C199" s="33"/>
      <c r="D199" s="179" t="s">
        <v>782</v>
      </c>
      <c r="E199" s="33"/>
      <c r="F199" s="221" t="s">
        <v>645</v>
      </c>
      <c r="G199" s="33"/>
      <c r="H199" s="222">
        <v>40</v>
      </c>
      <c r="I199" s="33"/>
      <c r="J199" s="33"/>
      <c r="K199" s="33"/>
      <c r="L199" s="34"/>
      <c r="M199" s="202"/>
      <c r="N199" s="203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U199" s="18" t="s">
        <v>86</v>
      </c>
    </row>
    <row r="200" spans="1:65" s="2" customFormat="1" ht="16.5" customHeight="1">
      <c r="A200" s="33"/>
      <c r="B200" s="149"/>
      <c r="C200" s="150" t="s">
        <v>226</v>
      </c>
      <c r="D200" s="150" t="s">
        <v>160</v>
      </c>
      <c r="E200" s="151" t="s">
        <v>2393</v>
      </c>
      <c r="F200" s="152" t="s">
        <v>2394</v>
      </c>
      <c r="G200" s="153" t="s">
        <v>284</v>
      </c>
      <c r="H200" s="154">
        <v>40</v>
      </c>
      <c r="I200" s="155"/>
      <c r="J200" s="156">
        <f>ROUND(I200*H200,2)</f>
        <v>0</v>
      </c>
      <c r="K200" s="152" t="s">
        <v>636</v>
      </c>
      <c r="L200" s="34"/>
      <c r="M200" s="157" t="s">
        <v>1</v>
      </c>
      <c r="N200" s="158" t="s">
        <v>43</v>
      </c>
      <c r="O200" s="59"/>
      <c r="P200" s="159">
        <f>O200*H200</f>
        <v>0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1" t="s">
        <v>164</v>
      </c>
      <c r="AT200" s="161" t="s">
        <v>160</v>
      </c>
      <c r="AU200" s="161" t="s">
        <v>86</v>
      </c>
      <c r="AY200" s="18" t="s">
        <v>157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8" t="s">
        <v>33</v>
      </c>
      <c r="BK200" s="162">
        <f>ROUND(I200*H200,2)</f>
        <v>0</v>
      </c>
      <c r="BL200" s="18" t="s">
        <v>164</v>
      </c>
      <c r="BM200" s="161" t="s">
        <v>2432</v>
      </c>
    </row>
    <row r="201" spans="1:47" s="2" customFormat="1" ht="12">
      <c r="A201" s="33"/>
      <c r="B201" s="34"/>
      <c r="C201" s="33"/>
      <c r="D201" s="199" t="s">
        <v>638</v>
      </c>
      <c r="E201" s="33"/>
      <c r="F201" s="200" t="s">
        <v>2396</v>
      </c>
      <c r="G201" s="33"/>
      <c r="H201" s="33"/>
      <c r="I201" s="201"/>
      <c r="J201" s="33"/>
      <c r="K201" s="33"/>
      <c r="L201" s="34"/>
      <c r="M201" s="202"/>
      <c r="N201" s="203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638</v>
      </c>
      <c r="AU201" s="18" t="s">
        <v>86</v>
      </c>
    </row>
    <row r="202" spans="2:51" s="14" customFormat="1" ht="12">
      <c r="B202" s="186"/>
      <c r="D202" s="179" t="s">
        <v>245</v>
      </c>
      <c r="E202" s="187" t="s">
        <v>1</v>
      </c>
      <c r="F202" s="188" t="s">
        <v>2365</v>
      </c>
      <c r="H202" s="189">
        <v>40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7" t="s">
        <v>245</v>
      </c>
      <c r="AU202" s="187" t="s">
        <v>86</v>
      </c>
      <c r="AV202" s="14" t="s">
        <v>86</v>
      </c>
      <c r="AW202" s="14" t="s">
        <v>31</v>
      </c>
      <c r="AX202" s="14" t="s">
        <v>33</v>
      </c>
      <c r="AY202" s="187" t="s">
        <v>157</v>
      </c>
    </row>
    <row r="203" spans="1:47" s="2" customFormat="1" ht="12">
      <c r="A203" s="33"/>
      <c r="B203" s="34"/>
      <c r="C203" s="33"/>
      <c r="D203" s="179" t="s">
        <v>782</v>
      </c>
      <c r="E203" s="33"/>
      <c r="F203" s="220" t="s">
        <v>2431</v>
      </c>
      <c r="G203" s="33"/>
      <c r="H203" s="33"/>
      <c r="I203" s="33"/>
      <c r="J203" s="33"/>
      <c r="K203" s="33"/>
      <c r="L203" s="34"/>
      <c r="M203" s="202"/>
      <c r="N203" s="203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U203" s="18" t="s">
        <v>86</v>
      </c>
    </row>
    <row r="204" spans="1:47" s="2" customFormat="1" ht="12">
      <c r="A204" s="33"/>
      <c r="B204" s="34"/>
      <c r="C204" s="33"/>
      <c r="D204" s="179" t="s">
        <v>782</v>
      </c>
      <c r="E204" s="33"/>
      <c r="F204" s="221" t="s">
        <v>2423</v>
      </c>
      <c r="G204" s="33"/>
      <c r="H204" s="222">
        <v>0</v>
      </c>
      <c r="I204" s="33"/>
      <c r="J204" s="33"/>
      <c r="K204" s="33"/>
      <c r="L204" s="34"/>
      <c r="M204" s="202"/>
      <c r="N204" s="203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U204" s="18" t="s">
        <v>86</v>
      </c>
    </row>
    <row r="205" spans="1:47" s="2" customFormat="1" ht="12">
      <c r="A205" s="33"/>
      <c r="B205" s="34"/>
      <c r="C205" s="33"/>
      <c r="D205" s="179" t="s">
        <v>782</v>
      </c>
      <c r="E205" s="33"/>
      <c r="F205" s="221" t="s">
        <v>2424</v>
      </c>
      <c r="G205" s="33"/>
      <c r="H205" s="222">
        <v>40</v>
      </c>
      <c r="I205" s="33"/>
      <c r="J205" s="33"/>
      <c r="K205" s="33"/>
      <c r="L205" s="34"/>
      <c r="M205" s="202"/>
      <c r="N205" s="203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U205" s="18" t="s">
        <v>86</v>
      </c>
    </row>
    <row r="206" spans="1:47" s="2" customFormat="1" ht="12">
      <c r="A206" s="33"/>
      <c r="B206" s="34"/>
      <c r="C206" s="33"/>
      <c r="D206" s="179" t="s">
        <v>782</v>
      </c>
      <c r="E206" s="33"/>
      <c r="F206" s="221" t="s">
        <v>645</v>
      </c>
      <c r="G206" s="33"/>
      <c r="H206" s="222">
        <v>40</v>
      </c>
      <c r="I206" s="33"/>
      <c r="J206" s="33"/>
      <c r="K206" s="33"/>
      <c r="L206" s="34"/>
      <c r="M206" s="202"/>
      <c r="N206" s="203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U206" s="18" t="s">
        <v>86</v>
      </c>
    </row>
    <row r="207" spans="1:65" s="2" customFormat="1" ht="16.5" customHeight="1">
      <c r="A207" s="33"/>
      <c r="B207" s="149"/>
      <c r="C207" s="150" t="s">
        <v>196</v>
      </c>
      <c r="D207" s="150" t="s">
        <v>160</v>
      </c>
      <c r="E207" s="151" t="s">
        <v>2397</v>
      </c>
      <c r="F207" s="152" t="s">
        <v>2398</v>
      </c>
      <c r="G207" s="153" t="s">
        <v>284</v>
      </c>
      <c r="H207" s="154">
        <v>40</v>
      </c>
      <c r="I207" s="155"/>
      <c r="J207" s="156">
        <f>ROUND(I207*H207,2)</f>
        <v>0</v>
      </c>
      <c r="K207" s="152" t="s">
        <v>636</v>
      </c>
      <c r="L207" s="34"/>
      <c r="M207" s="157" t="s">
        <v>1</v>
      </c>
      <c r="N207" s="158" t="s">
        <v>43</v>
      </c>
      <c r="O207" s="59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1" t="s">
        <v>164</v>
      </c>
      <c r="AT207" s="161" t="s">
        <v>160</v>
      </c>
      <c r="AU207" s="161" t="s">
        <v>86</v>
      </c>
      <c r="AY207" s="18" t="s">
        <v>157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8" t="s">
        <v>33</v>
      </c>
      <c r="BK207" s="162">
        <f>ROUND(I207*H207,2)</f>
        <v>0</v>
      </c>
      <c r="BL207" s="18" t="s">
        <v>164</v>
      </c>
      <c r="BM207" s="161" t="s">
        <v>2433</v>
      </c>
    </row>
    <row r="208" spans="1:47" s="2" customFormat="1" ht="12">
      <c r="A208" s="33"/>
      <c r="B208" s="34"/>
      <c r="C208" s="33"/>
      <c r="D208" s="199" t="s">
        <v>638</v>
      </c>
      <c r="E208" s="33"/>
      <c r="F208" s="200" t="s">
        <v>2400</v>
      </c>
      <c r="G208" s="33"/>
      <c r="H208" s="33"/>
      <c r="I208" s="201"/>
      <c r="J208" s="33"/>
      <c r="K208" s="33"/>
      <c r="L208" s="34"/>
      <c r="M208" s="202"/>
      <c r="N208" s="203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638</v>
      </c>
      <c r="AU208" s="18" t="s">
        <v>86</v>
      </c>
    </row>
    <row r="209" spans="2:51" s="14" customFormat="1" ht="12">
      <c r="B209" s="186"/>
      <c r="D209" s="179" t="s">
        <v>245</v>
      </c>
      <c r="E209" s="187" t="s">
        <v>1</v>
      </c>
      <c r="F209" s="188" t="s">
        <v>2365</v>
      </c>
      <c r="H209" s="189">
        <v>40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245</v>
      </c>
      <c r="AU209" s="187" t="s">
        <v>86</v>
      </c>
      <c r="AV209" s="14" t="s">
        <v>86</v>
      </c>
      <c r="AW209" s="14" t="s">
        <v>31</v>
      </c>
      <c r="AX209" s="14" t="s">
        <v>33</v>
      </c>
      <c r="AY209" s="187" t="s">
        <v>157</v>
      </c>
    </row>
    <row r="210" spans="1:47" s="2" customFormat="1" ht="12">
      <c r="A210" s="33"/>
      <c r="B210" s="34"/>
      <c r="C210" s="33"/>
      <c r="D210" s="179" t="s">
        <v>782</v>
      </c>
      <c r="E210" s="33"/>
      <c r="F210" s="220" t="s">
        <v>2431</v>
      </c>
      <c r="G210" s="33"/>
      <c r="H210" s="33"/>
      <c r="I210" s="33"/>
      <c r="J210" s="33"/>
      <c r="K210" s="33"/>
      <c r="L210" s="34"/>
      <c r="M210" s="202"/>
      <c r="N210" s="203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U210" s="18" t="s">
        <v>86</v>
      </c>
    </row>
    <row r="211" spans="1:47" s="2" customFormat="1" ht="12">
      <c r="A211" s="33"/>
      <c r="B211" s="34"/>
      <c r="C211" s="33"/>
      <c r="D211" s="179" t="s">
        <v>782</v>
      </c>
      <c r="E211" s="33"/>
      <c r="F211" s="221" t="s">
        <v>2423</v>
      </c>
      <c r="G211" s="33"/>
      <c r="H211" s="222">
        <v>0</v>
      </c>
      <c r="I211" s="33"/>
      <c r="J211" s="33"/>
      <c r="K211" s="33"/>
      <c r="L211" s="34"/>
      <c r="M211" s="202"/>
      <c r="N211" s="203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U211" s="18" t="s">
        <v>86</v>
      </c>
    </row>
    <row r="212" spans="1:47" s="2" customFormat="1" ht="12">
      <c r="A212" s="33"/>
      <c r="B212" s="34"/>
      <c r="C212" s="33"/>
      <c r="D212" s="179" t="s">
        <v>782</v>
      </c>
      <c r="E212" s="33"/>
      <c r="F212" s="221" t="s">
        <v>2424</v>
      </c>
      <c r="G212" s="33"/>
      <c r="H212" s="222">
        <v>40</v>
      </c>
      <c r="I212" s="33"/>
      <c r="J212" s="33"/>
      <c r="K212" s="33"/>
      <c r="L212" s="34"/>
      <c r="M212" s="202"/>
      <c r="N212" s="203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U212" s="18" t="s">
        <v>86</v>
      </c>
    </row>
    <row r="213" spans="1:47" s="2" customFormat="1" ht="12">
      <c r="A213" s="33"/>
      <c r="B213" s="34"/>
      <c r="C213" s="33"/>
      <c r="D213" s="179" t="s">
        <v>782</v>
      </c>
      <c r="E213" s="33"/>
      <c r="F213" s="221" t="s">
        <v>645</v>
      </c>
      <c r="G213" s="33"/>
      <c r="H213" s="222">
        <v>40</v>
      </c>
      <c r="I213" s="33"/>
      <c r="J213" s="33"/>
      <c r="K213" s="33"/>
      <c r="L213" s="34"/>
      <c r="M213" s="202"/>
      <c r="N213" s="203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U213" s="18" t="s">
        <v>86</v>
      </c>
    </row>
    <row r="214" spans="1:65" s="2" customFormat="1" ht="16.5" customHeight="1">
      <c r="A214" s="33"/>
      <c r="B214" s="149"/>
      <c r="C214" s="150" t="s">
        <v>276</v>
      </c>
      <c r="D214" s="150" t="s">
        <v>160</v>
      </c>
      <c r="E214" s="151" t="s">
        <v>2434</v>
      </c>
      <c r="F214" s="152" t="s">
        <v>2435</v>
      </c>
      <c r="G214" s="153" t="s">
        <v>284</v>
      </c>
      <c r="H214" s="154">
        <v>20</v>
      </c>
      <c r="I214" s="155"/>
      <c r="J214" s="156">
        <f>ROUND(I214*H214,2)</f>
        <v>0</v>
      </c>
      <c r="K214" s="152" t="s">
        <v>636</v>
      </c>
      <c r="L214" s="34"/>
      <c r="M214" s="157" t="s">
        <v>1</v>
      </c>
      <c r="N214" s="158" t="s">
        <v>43</v>
      </c>
      <c r="O214" s="59"/>
      <c r="P214" s="159">
        <f>O214*H214</f>
        <v>0</v>
      </c>
      <c r="Q214" s="159">
        <v>0</v>
      </c>
      <c r="R214" s="159">
        <f>Q214*H214</f>
        <v>0</v>
      </c>
      <c r="S214" s="159">
        <v>0.022</v>
      </c>
      <c r="T214" s="160">
        <f>S214*H214</f>
        <v>0.43999999999999995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164</v>
      </c>
      <c r="AT214" s="161" t="s">
        <v>160</v>
      </c>
      <c r="AU214" s="161" t="s">
        <v>86</v>
      </c>
      <c r="AY214" s="18" t="s">
        <v>157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8" t="s">
        <v>33</v>
      </c>
      <c r="BK214" s="162">
        <f>ROUND(I214*H214,2)</f>
        <v>0</v>
      </c>
      <c r="BL214" s="18" t="s">
        <v>164</v>
      </c>
      <c r="BM214" s="161" t="s">
        <v>2436</v>
      </c>
    </row>
    <row r="215" spans="1:47" s="2" customFormat="1" ht="12">
      <c r="A215" s="33"/>
      <c r="B215" s="34"/>
      <c r="C215" s="33"/>
      <c r="D215" s="199" t="s">
        <v>638</v>
      </c>
      <c r="E215" s="33"/>
      <c r="F215" s="200" t="s">
        <v>2437</v>
      </c>
      <c r="G215" s="33"/>
      <c r="H215" s="33"/>
      <c r="I215" s="201"/>
      <c r="J215" s="33"/>
      <c r="K215" s="33"/>
      <c r="L215" s="34"/>
      <c r="M215" s="202"/>
      <c r="N215" s="203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638</v>
      </c>
      <c r="AU215" s="18" t="s">
        <v>86</v>
      </c>
    </row>
    <row r="216" spans="2:51" s="14" customFormat="1" ht="12">
      <c r="B216" s="186"/>
      <c r="D216" s="179" t="s">
        <v>245</v>
      </c>
      <c r="E216" s="187" t="s">
        <v>1</v>
      </c>
      <c r="F216" s="188" t="s">
        <v>2438</v>
      </c>
      <c r="H216" s="189">
        <v>20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245</v>
      </c>
      <c r="AU216" s="187" t="s">
        <v>86</v>
      </c>
      <c r="AV216" s="14" t="s">
        <v>86</v>
      </c>
      <c r="AW216" s="14" t="s">
        <v>31</v>
      </c>
      <c r="AX216" s="14" t="s">
        <v>33</v>
      </c>
      <c r="AY216" s="187" t="s">
        <v>157</v>
      </c>
    </row>
    <row r="217" spans="1:47" s="2" customFormat="1" ht="12">
      <c r="A217" s="33"/>
      <c r="B217" s="34"/>
      <c r="C217" s="33"/>
      <c r="D217" s="179" t="s">
        <v>782</v>
      </c>
      <c r="E217" s="33"/>
      <c r="F217" s="220" t="s">
        <v>2431</v>
      </c>
      <c r="G217" s="33"/>
      <c r="H217" s="33"/>
      <c r="I217" s="33"/>
      <c r="J217" s="33"/>
      <c r="K217" s="33"/>
      <c r="L217" s="34"/>
      <c r="M217" s="202"/>
      <c r="N217" s="203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U217" s="18" t="s">
        <v>86</v>
      </c>
    </row>
    <row r="218" spans="1:47" s="2" customFormat="1" ht="12">
      <c r="A218" s="33"/>
      <c r="B218" s="34"/>
      <c r="C218" s="33"/>
      <c r="D218" s="179" t="s">
        <v>782</v>
      </c>
      <c r="E218" s="33"/>
      <c r="F218" s="221" t="s">
        <v>2423</v>
      </c>
      <c r="G218" s="33"/>
      <c r="H218" s="222">
        <v>0</v>
      </c>
      <c r="I218" s="33"/>
      <c r="J218" s="33"/>
      <c r="K218" s="33"/>
      <c r="L218" s="34"/>
      <c r="M218" s="202"/>
      <c r="N218" s="203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U218" s="18" t="s">
        <v>86</v>
      </c>
    </row>
    <row r="219" spans="1:47" s="2" customFormat="1" ht="12">
      <c r="A219" s="33"/>
      <c r="B219" s="34"/>
      <c r="C219" s="33"/>
      <c r="D219" s="179" t="s">
        <v>782</v>
      </c>
      <c r="E219" s="33"/>
      <c r="F219" s="221" t="s">
        <v>2424</v>
      </c>
      <c r="G219" s="33"/>
      <c r="H219" s="222">
        <v>40</v>
      </c>
      <c r="I219" s="33"/>
      <c r="J219" s="33"/>
      <c r="K219" s="33"/>
      <c r="L219" s="34"/>
      <c r="M219" s="202"/>
      <c r="N219" s="203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U219" s="18" t="s">
        <v>86</v>
      </c>
    </row>
    <row r="220" spans="1:47" s="2" customFormat="1" ht="12">
      <c r="A220" s="33"/>
      <c r="B220" s="34"/>
      <c r="C220" s="33"/>
      <c r="D220" s="179" t="s">
        <v>782</v>
      </c>
      <c r="E220" s="33"/>
      <c r="F220" s="221" t="s">
        <v>645</v>
      </c>
      <c r="G220" s="33"/>
      <c r="H220" s="222">
        <v>40</v>
      </c>
      <c r="I220" s="33"/>
      <c r="J220" s="33"/>
      <c r="K220" s="33"/>
      <c r="L220" s="34"/>
      <c r="M220" s="202"/>
      <c r="N220" s="203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U220" s="18" t="s">
        <v>86</v>
      </c>
    </row>
    <row r="221" spans="1:65" s="2" customFormat="1" ht="16.5" customHeight="1">
      <c r="A221" s="33"/>
      <c r="B221" s="149"/>
      <c r="C221" s="150" t="s">
        <v>199</v>
      </c>
      <c r="D221" s="150" t="s">
        <v>160</v>
      </c>
      <c r="E221" s="151" t="s">
        <v>2439</v>
      </c>
      <c r="F221" s="152" t="s">
        <v>2440</v>
      </c>
      <c r="G221" s="153" t="s">
        <v>284</v>
      </c>
      <c r="H221" s="154">
        <v>20</v>
      </c>
      <c r="I221" s="155"/>
      <c r="J221" s="156">
        <f>ROUND(I221*H221,2)</f>
        <v>0</v>
      </c>
      <c r="K221" s="152" t="s">
        <v>636</v>
      </c>
      <c r="L221" s="34"/>
      <c r="M221" s="157" t="s">
        <v>1</v>
      </c>
      <c r="N221" s="158" t="s">
        <v>43</v>
      </c>
      <c r="O221" s="59"/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164</v>
      </c>
      <c r="AT221" s="161" t="s">
        <v>160</v>
      </c>
      <c r="AU221" s="161" t="s">
        <v>86</v>
      </c>
      <c r="AY221" s="18" t="s">
        <v>157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8" t="s">
        <v>33</v>
      </c>
      <c r="BK221" s="162">
        <f>ROUND(I221*H221,2)</f>
        <v>0</v>
      </c>
      <c r="BL221" s="18" t="s">
        <v>164</v>
      </c>
      <c r="BM221" s="161" t="s">
        <v>2441</v>
      </c>
    </row>
    <row r="222" spans="1:47" s="2" customFormat="1" ht="12">
      <c r="A222" s="33"/>
      <c r="B222" s="34"/>
      <c r="C222" s="33"/>
      <c r="D222" s="199" t="s">
        <v>638</v>
      </c>
      <c r="E222" s="33"/>
      <c r="F222" s="200" t="s">
        <v>2442</v>
      </c>
      <c r="G222" s="33"/>
      <c r="H222" s="33"/>
      <c r="I222" s="201"/>
      <c r="J222" s="33"/>
      <c r="K222" s="33"/>
      <c r="L222" s="34"/>
      <c r="M222" s="202"/>
      <c r="N222" s="203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638</v>
      </c>
      <c r="AU222" s="18" t="s">
        <v>86</v>
      </c>
    </row>
    <row r="223" spans="2:51" s="14" customFormat="1" ht="12">
      <c r="B223" s="186"/>
      <c r="D223" s="179" t="s">
        <v>245</v>
      </c>
      <c r="E223" s="187" t="s">
        <v>1</v>
      </c>
      <c r="F223" s="188" t="s">
        <v>2438</v>
      </c>
      <c r="H223" s="189">
        <v>20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245</v>
      </c>
      <c r="AU223" s="187" t="s">
        <v>86</v>
      </c>
      <c r="AV223" s="14" t="s">
        <v>86</v>
      </c>
      <c r="AW223" s="14" t="s">
        <v>31</v>
      </c>
      <c r="AX223" s="14" t="s">
        <v>33</v>
      </c>
      <c r="AY223" s="187" t="s">
        <v>157</v>
      </c>
    </row>
    <row r="224" spans="1:47" s="2" customFormat="1" ht="12">
      <c r="A224" s="33"/>
      <c r="B224" s="34"/>
      <c r="C224" s="33"/>
      <c r="D224" s="179" t="s">
        <v>782</v>
      </c>
      <c r="E224" s="33"/>
      <c r="F224" s="220" t="s">
        <v>2431</v>
      </c>
      <c r="G224" s="33"/>
      <c r="H224" s="33"/>
      <c r="I224" s="33"/>
      <c r="J224" s="33"/>
      <c r="K224" s="33"/>
      <c r="L224" s="34"/>
      <c r="M224" s="202"/>
      <c r="N224" s="203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U224" s="18" t="s">
        <v>86</v>
      </c>
    </row>
    <row r="225" spans="1:47" s="2" customFormat="1" ht="12">
      <c r="A225" s="33"/>
      <c r="B225" s="34"/>
      <c r="C225" s="33"/>
      <c r="D225" s="179" t="s">
        <v>782</v>
      </c>
      <c r="E225" s="33"/>
      <c r="F225" s="221" t="s">
        <v>2423</v>
      </c>
      <c r="G225" s="33"/>
      <c r="H225" s="222">
        <v>0</v>
      </c>
      <c r="I225" s="33"/>
      <c r="J225" s="33"/>
      <c r="K225" s="33"/>
      <c r="L225" s="34"/>
      <c r="M225" s="202"/>
      <c r="N225" s="203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U225" s="18" t="s">
        <v>86</v>
      </c>
    </row>
    <row r="226" spans="1:47" s="2" customFormat="1" ht="12">
      <c r="A226" s="33"/>
      <c r="B226" s="34"/>
      <c r="C226" s="33"/>
      <c r="D226" s="179" t="s">
        <v>782</v>
      </c>
      <c r="E226" s="33"/>
      <c r="F226" s="221" t="s">
        <v>2424</v>
      </c>
      <c r="G226" s="33"/>
      <c r="H226" s="222">
        <v>40</v>
      </c>
      <c r="I226" s="33"/>
      <c r="J226" s="33"/>
      <c r="K226" s="33"/>
      <c r="L226" s="34"/>
      <c r="M226" s="202"/>
      <c r="N226" s="203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U226" s="18" t="s">
        <v>86</v>
      </c>
    </row>
    <row r="227" spans="1:47" s="2" customFormat="1" ht="12">
      <c r="A227" s="33"/>
      <c r="B227" s="34"/>
      <c r="C227" s="33"/>
      <c r="D227" s="179" t="s">
        <v>782</v>
      </c>
      <c r="E227" s="33"/>
      <c r="F227" s="221" t="s">
        <v>645</v>
      </c>
      <c r="G227" s="33"/>
      <c r="H227" s="222">
        <v>40</v>
      </c>
      <c r="I227" s="33"/>
      <c r="J227" s="33"/>
      <c r="K227" s="33"/>
      <c r="L227" s="34"/>
      <c r="M227" s="202"/>
      <c r="N227" s="203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U227" s="18" t="s">
        <v>86</v>
      </c>
    </row>
    <row r="228" spans="1:65" s="2" customFormat="1" ht="16.5" customHeight="1">
      <c r="A228" s="33"/>
      <c r="B228" s="149"/>
      <c r="C228" s="150" t="s">
        <v>7</v>
      </c>
      <c r="D228" s="150" t="s">
        <v>160</v>
      </c>
      <c r="E228" s="151" t="s">
        <v>2443</v>
      </c>
      <c r="F228" s="152" t="s">
        <v>2444</v>
      </c>
      <c r="G228" s="153" t="s">
        <v>284</v>
      </c>
      <c r="H228" s="154">
        <v>20</v>
      </c>
      <c r="I228" s="155"/>
      <c r="J228" s="156">
        <f>ROUND(I228*H228,2)</f>
        <v>0</v>
      </c>
      <c r="K228" s="152" t="s">
        <v>636</v>
      </c>
      <c r="L228" s="34"/>
      <c r="M228" s="157" t="s">
        <v>1</v>
      </c>
      <c r="N228" s="158" t="s">
        <v>43</v>
      </c>
      <c r="O228" s="59"/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164</v>
      </c>
      <c r="AT228" s="161" t="s">
        <v>160</v>
      </c>
      <c r="AU228" s="161" t="s">
        <v>86</v>
      </c>
      <c r="AY228" s="18" t="s">
        <v>157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33</v>
      </c>
      <c r="BK228" s="162">
        <f>ROUND(I228*H228,2)</f>
        <v>0</v>
      </c>
      <c r="BL228" s="18" t="s">
        <v>164</v>
      </c>
      <c r="BM228" s="161" t="s">
        <v>2445</v>
      </c>
    </row>
    <row r="229" spans="1:47" s="2" customFormat="1" ht="12">
      <c r="A229" s="33"/>
      <c r="B229" s="34"/>
      <c r="C229" s="33"/>
      <c r="D229" s="199" t="s">
        <v>638</v>
      </c>
      <c r="E229" s="33"/>
      <c r="F229" s="200" t="s">
        <v>2446</v>
      </c>
      <c r="G229" s="33"/>
      <c r="H229" s="33"/>
      <c r="I229" s="201"/>
      <c r="J229" s="33"/>
      <c r="K229" s="33"/>
      <c r="L229" s="34"/>
      <c r="M229" s="202"/>
      <c r="N229" s="203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638</v>
      </c>
      <c r="AU229" s="18" t="s">
        <v>86</v>
      </c>
    </row>
    <row r="230" spans="2:51" s="14" customFormat="1" ht="12">
      <c r="B230" s="186"/>
      <c r="D230" s="179" t="s">
        <v>245</v>
      </c>
      <c r="E230" s="187" t="s">
        <v>1</v>
      </c>
      <c r="F230" s="188" t="s">
        <v>2438</v>
      </c>
      <c r="H230" s="189">
        <v>20</v>
      </c>
      <c r="I230" s="190"/>
      <c r="L230" s="186"/>
      <c r="M230" s="191"/>
      <c r="N230" s="192"/>
      <c r="O230" s="192"/>
      <c r="P230" s="192"/>
      <c r="Q230" s="192"/>
      <c r="R230" s="192"/>
      <c r="S230" s="192"/>
      <c r="T230" s="193"/>
      <c r="AT230" s="187" t="s">
        <v>245</v>
      </c>
      <c r="AU230" s="187" t="s">
        <v>86</v>
      </c>
      <c r="AV230" s="14" t="s">
        <v>86</v>
      </c>
      <c r="AW230" s="14" t="s">
        <v>31</v>
      </c>
      <c r="AX230" s="14" t="s">
        <v>33</v>
      </c>
      <c r="AY230" s="187" t="s">
        <v>157</v>
      </c>
    </row>
    <row r="231" spans="1:47" s="2" customFormat="1" ht="12">
      <c r="A231" s="33"/>
      <c r="B231" s="34"/>
      <c r="C231" s="33"/>
      <c r="D231" s="179" t="s">
        <v>782</v>
      </c>
      <c r="E231" s="33"/>
      <c r="F231" s="220" t="s">
        <v>2431</v>
      </c>
      <c r="G231" s="33"/>
      <c r="H231" s="33"/>
      <c r="I231" s="33"/>
      <c r="J231" s="33"/>
      <c r="K231" s="33"/>
      <c r="L231" s="34"/>
      <c r="M231" s="202"/>
      <c r="N231" s="203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U231" s="18" t="s">
        <v>86</v>
      </c>
    </row>
    <row r="232" spans="1:47" s="2" customFormat="1" ht="12">
      <c r="A232" s="33"/>
      <c r="B232" s="34"/>
      <c r="C232" s="33"/>
      <c r="D232" s="179" t="s">
        <v>782</v>
      </c>
      <c r="E232" s="33"/>
      <c r="F232" s="221" t="s">
        <v>2423</v>
      </c>
      <c r="G232" s="33"/>
      <c r="H232" s="222">
        <v>0</v>
      </c>
      <c r="I232" s="33"/>
      <c r="J232" s="33"/>
      <c r="K232" s="33"/>
      <c r="L232" s="34"/>
      <c r="M232" s="202"/>
      <c r="N232" s="203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U232" s="18" t="s">
        <v>86</v>
      </c>
    </row>
    <row r="233" spans="1:47" s="2" customFormat="1" ht="12">
      <c r="A233" s="33"/>
      <c r="B233" s="34"/>
      <c r="C233" s="33"/>
      <c r="D233" s="179" t="s">
        <v>782</v>
      </c>
      <c r="E233" s="33"/>
      <c r="F233" s="221" t="s">
        <v>2424</v>
      </c>
      <c r="G233" s="33"/>
      <c r="H233" s="222">
        <v>40</v>
      </c>
      <c r="I233" s="33"/>
      <c r="J233" s="33"/>
      <c r="K233" s="33"/>
      <c r="L233" s="34"/>
      <c r="M233" s="202"/>
      <c r="N233" s="203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U233" s="18" t="s">
        <v>86</v>
      </c>
    </row>
    <row r="234" spans="1:47" s="2" customFormat="1" ht="12">
      <c r="A234" s="33"/>
      <c r="B234" s="34"/>
      <c r="C234" s="33"/>
      <c r="D234" s="179" t="s">
        <v>782</v>
      </c>
      <c r="E234" s="33"/>
      <c r="F234" s="221" t="s">
        <v>645</v>
      </c>
      <c r="G234" s="33"/>
      <c r="H234" s="222">
        <v>40</v>
      </c>
      <c r="I234" s="33"/>
      <c r="J234" s="33"/>
      <c r="K234" s="33"/>
      <c r="L234" s="34"/>
      <c r="M234" s="202"/>
      <c r="N234" s="203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U234" s="18" t="s">
        <v>86</v>
      </c>
    </row>
    <row r="235" spans="1:65" s="2" customFormat="1" ht="16.5" customHeight="1">
      <c r="A235" s="33"/>
      <c r="B235" s="149"/>
      <c r="C235" s="150" t="s">
        <v>203</v>
      </c>
      <c r="D235" s="150" t="s">
        <v>160</v>
      </c>
      <c r="E235" s="151" t="s">
        <v>1954</v>
      </c>
      <c r="F235" s="152" t="s">
        <v>1955</v>
      </c>
      <c r="G235" s="153" t="s">
        <v>284</v>
      </c>
      <c r="H235" s="154">
        <v>40</v>
      </c>
      <c r="I235" s="155"/>
      <c r="J235" s="156">
        <f>ROUND(I235*H235,2)</f>
        <v>0</v>
      </c>
      <c r="K235" s="152" t="s">
        <v>636</v>
      </c>
      <c r="L235" s="34"/>
      <c r="M235" s="157" t="s">
        <v>1</v>
      </c>
      <c r="N235" s="158" t="s">
        <v>43</v>
      </c>
      <c r="O235" s="59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1" t="s">
        <v>164</v>
      </c>
      <c r="AT235" s="161" t="s">
        <v>160</v>
      </c>
      <c r="AU235" s="161" t="s">
        <v>86</v>
      </c>
      <c r="AY235" s="18" t="s">
        <v>157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8" t="s">
        <v>33</v>
      </c>
      <c r="BK235" s="162">
        <f>ROUND(I235*H235,2)</f>
        <v>0</v>
      </c>
      <c r="BL235" s="18" t="s">
        <v>164</v>
      </c>
      <c r="BM235" s="161" t="s">
        <v>2447</v>
      </c>
    </row>
    <row r="236" spans="1:47" s="2" customFormat="1" ht="12">
      <c r="A236" s="33"/>
      <c r="B236" s="34"/>
      <c r="C236" s="33"/>
      <c r="D236" s="199" t="s">
        <v>638</v>
      </c>
      <c r="E236" s="33"/>
      <c r="F236" s="200" t="s">
        <v>1957</v>
      </c>
      <c r="G236" s="33"/>
      <c r="H236" s="33"/>
      <c r="I236" s="201"/>
      <c r="J236" s="33"/>
      <c r="K236" s="33"/>
      <c r="L236" s="34"/>
      <c r="M236" s="202"/>
      <c r="N236" s="203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638</v>
      </c>
      <c r="AU236" s="18" t="s">
        <v>86</v>
      </c>
    </row>
    <row r="237" spans="2:51" s="14" customFormat="1" ht="12">
      <c r="B237" s="186"/>
      <c r="D237" s="179" t="s">
        <v>245</v>
      </c>
      <c r="E237" s="187" t="s">
        <v>1</v>
      </c>
      <c r="F237" s="188" t="s">
        <v>2365</v>
      </c>
      <c r="H237" s="189">
        <v>40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245</v>
      </c>
      <c r="AU237" s="187" t="s">
        <v>86</v>
      </c>
      <c r="AV237" s="14" t="s">
        <v>86</v>
      </c>
      <c r="AW237" s="14" t="s">
        <v>31</v>
      </c>
      <c r="AX237" s="14" t="s">
        <v>33</v>
      </c>
      <c r="AY237" s="187" t="s">
        <v>157</v>
      </c>
    </row>
    <row r="238" spans="1:47" s="2" customFormat="1" ht="12">
      <c r="A238" s="33"/>
      <c r="B238" s="34"/>
      <c r="C238" s="33"/>
      <c r="D238" s="179" t="s">
        <v>782</v>
      </c>
      <c r="E238" s="33"/>
      <c r="F238" s="220" t="s">
        <v>2431</v>
      </c>
      <c r="G238" s="33"/>
      <c r="H238" s="33"/>
      <c r="I238" s="33"/>
      <c r="J238" s="33"/>
      <c r="K238" s="33"/>
      <c r="L238" s="34"/>
      <c r="M238" s="202"/>
      <c r="N238" s="203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U238" s="18" t="s">
        <v>86</v>
      </c>
    </row>
    <row r="239" spans="1:47" s="2" customFormat="1" ht="12">
      <c r="A239" s="33"/>
      <c r="B239" s="34"/>
      <c r="C239" s="33"/>
      <c r="D239" s="179" t="s">
        <v>782</v>
      </c>
      <c r="E239" s="33"/>
      <c r="F239" s="221" t="s">
        <v>2423</v>
      </c>
      <c r="G239" s="33"/>
      <c r="H239" s="222">
        <v>0</v>
      </c>
      <c r="I239" s="33"/>
      <c r="J239" s="33"/>
      <c r="K239" s="33"/>
      <c r="L239" s="34"/>
      <c r="M239" s="202"/>
      <c r="N239" s="203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U239" s="18" t="s">
        <v>86</v>
      </c>
    </row>
    <row r="240" spans="1:47" s="2" customFormat="1" ht="12">
      <c r="A240" s="33"/>
      <c r="B240" s="34"/>
      <c r="C240" s="33"/>
      <c r="D240" s="179" t="s">
        <v>782</v>
      </c>
      <c r="E240" s="33"/>
      <c r="F240" s="221" t="s">
        <v>2424</v>
      </c>
      <c r="G240" s="33"/>
      <c r="H240" s="222">
        <v>40</v>
      </c>
      <c r="I240" s="33"/>
      <c r="J240" s="33"/>
      <c r="K240" s="33"/>
      <c r="L240" s="34"/>
      <c r="M240" s="202"/>
      <c r="N240" s="203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U240" s="18" t="s">
        <v>86</v>
      </c>
    </row>
    <row r="241" spans="1:47" s="2" customFormat="1" ht="12">
      <c r="A241" s="33"/>
      <c r="B241" s="34"/>
      <c r="C241" s="33"/>
      <c r="D241" s="179" t="s">
        <v>782</v>
      </c>
      <c r="E241" s="33"/>
      <c r="F241" s="221" t="s">
        <v>645</v>
      </c>
      <c r="G241" s="33"/>
      <c r="H241" s="222">
        <v>40</v>
      </c>
      <c r="I241" s="33"/>
      <c r="J241" s="33"/>
      <c r="K241" s="33"/>
      <c r="L241" s="34"/>
      <c r="M241" s="202"/>
      <c r="N241" s="203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U241" s="18" t="s">
        <v>86</v>
      </c>
    </row>
    <row r="242" spans="1:65" s="2" customFormat="1" ht="16.5" customHeight="1">
      <c r="A242" s="33"/>
      <c r="B242" s="149"/>
      <c r="C242" s="150" t="s">
        <v>288</v>
      </c>
      <c r="D242" s="150" t="s">
        <v>160</v>
      </c>
      <c r="E242" s="151" t="s">
        <v>2448</v>
      </c>
      <c r="F242" s="152" t="s">
        <v>2449</v>
      </c>
      <c r="G242" s="153" t="s">
        <v>284</v>
      </c>
      <c r="H242" s="154">
        <v>40</v>
      </c>
      <c r="I242" s="155"/>
      <c r="J242" s="156">
        <f>ROUND(I242*H242,2)</f>
        <v>0</v>
      </c>
      <c r="K242" s="152" t="s">
        <v>1</v>
      </c>
      <c r="L242" s="34"/>
      <c r="M242" s="157" t="s">
        <v>1</v>
      </c>
      <c r="N242" s="158" t="s">
        <v>43</v>
      </c>
      <c r="O242" s="59"/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1" t="s">
        <v>164</v>
      </c>
      <c r="AT242" s="161" t="s">
        <v>160</v>
      </c>
      <c r="AU242" s="161" t="s">
        <v>86</v>
      </c>
      <c r="AY242" s="18" t="s">
        <v>157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8" t="s">
        <v>33</v>
      </c>
      <c r="BK242" s="162">
        <f>ROUND(I242*H242,2)</f>
        <v>0</v>
      </c>
      <c r="BL242" s="18" t="s">
        <v>164</v>
      </c>
      <c r="BM242" s="161" t="s">
        <v>2450</v>
      </c>
    </row>
    <row r="243" spans="2:51" s="14" customFormat="1" ht="12">
      <c r="B243" s="186"/>
      <c r="D243" s="179" t="s">
        <v>245</v>
      </c>
      <c r="E243" s="187" t="s">
        <v>1</v>
      </c>
      <c r="F243" s="188" t="s">
        <v>2451</v>
      </c>
      <c r="H243" s="189">
        <v>40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245</v>
      </c>
      <c r="AU243" s="187" t="s">
        <v>86</v>
      </c>
      <c r="AV243" s="14" t="s">
        <v>86</v>
      </c>
      <c r="AW243" s="14" t="s">
        <v>31</v>
      </c>
      <c r="AX243" s="14" t="s">
        <v>33</v>
      </c>
      <c r="AY243" s="187" t="s">
        <v>157</v>
      </c>
    </row>
    <row r="244" spans="1:47" s="2" customFormat="1" ht="12">
      <c r="A244" s="33"/>
      <c r="B244" s="34"/>
      <c r="C244" s="33"/>
      <c r="D244" s="179" t="s">
        <v>782</v>
      </c>
      <c r="E244" s="33"/>
      <c r="F244" s="220" t="s">
        <v>2431</v>
      </c>
      <c r="G244" s="33"/>
      <c r="H244" s="33"/>
      <c r="I244" s="33"/>
      <c r="J244" s="33"/>
      <c r="K244" s="33"/>
      <c r="L244" s="34"/>
      <c r="M244" s="202"/>
      <c r="N244" s="203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U244" s="18" t="s">
        <v>86</v>
      </c>
    </row>
    <row r="245" spans="1:47" s="2" customFormat="1" ht="12">
      <c r="A245" s="33"/>
      <c r="B245" s="34"/>
      <c r="C245" s="33"/>
      <c r="D245" s="179" t="s">
        <v>782</v>
      </c>
      <c r="E245" s="33"/>
      <c r="F245" s="221" t="s">
        <v>2423</v>
      </c>
      <c r="G245" s="33"/>
      <c r="H245" s="222">
        <v>0</v>
      </c>
      <c r="I245" s="33"/>
      <c r="J245" s="33"/>
      <c r="K245" s="33"/>
      <c r="L245" s="34"/>
      <c r="M245" s="202"/>
      <c r="N245" s="203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U245" s="18" t="s">
        <v>86</v>
      </c>
    </row>
    <row r="246" spans="1:47" s="2" customFormat="1" ht="12">
      <c r="A246" s="33"/>
      <c r="B246" s="34"/>
      <c r="C246" s="33"/>
      <c r="D246" s="179" t="s">
        <v>782</v>
      </c>
      <c r="E246" s="33"/>
      <c r="F246" s="221" t="s">
        <v>2424</v>
      </c>
      <c r="G246" s="33"/>
      <c r="H246" s="222">
        <v>40</v>
      </c>
      <c r="I246" s="33"/>
      <c r="J246" s="33"/>
      <c r="K246" s="33"/>
      <c r="L246" s="34"/>
      <c r="M246" s="202"/>
      <c r="N246" s="203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U246" s="18" t="s">
        <v>86</v>
      </c>
    </row>
    <row r="247" spans="1:47" s="2" customFormat="1" ht="12">
      <c r="A247" s="33"/>
      <c r="B247" s="34"/>
      <c r="C247" s="33"/>
      <c r="D247" s="179" t="s">
        <v>782</v>
      </c>
      <c r="E247" s="33"/>
      <c r="F247" s="221" t="s">
        <v>645</v>
      </c>
      <c r="G247" s="33"/>
      <c r="H247" s="222">
        <v>40</v>
      </c>
      <c r="I247" s="33"/>
      <c r="J247" s="33"/>
      <c r="K247" s="33"/>
      <c r="L247" s="34"/>
      <c r="M247" s="202"/>
      <c r="N247" s="203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U247" s="18" t="s">
        <v>86</v>
      </c>
    </row>
    <row r="248" spans="1:65" s="2" customFormat="1" ht="16.5" customHeight="1">
      <c r="A248" s="33"/>
      <c r="B248" s="149"/>
      <c r="C248" s="150" t="s">
        <v>206</v>
      </c>
      <c r="D248" s="150" t="s">
        <v>160</v>
      </c>
      <c r="E248" s="151" t="s">
        <v>2405</v>
      </c>
      <c r="F248" s="152" t="s">
        <v>2406</v>
      </c>
      <c r="G248" s="153" t="s">
        <v>284</v>
      </c>
      <c r="H248" s="154">
        <v>40</v>
      </c>
      <c r="I248" s="155"/>
      <c r="J248" s="156">
        <f>ROUND(I248*H248,2)</f>
        <v>0</v>
      </c>
      <c r="K248" s="152" t="s">
        <v>636</v>
      </c>
      <c r="L248" s="34"/>
      <c r="M248" s="157" t="s">
        <v>1</v>
      </c>
      <c r="N248" s="158" t="s">
        <v>43</v>
      </c>
      <c r="O248" s="59"/>
      <c r="P248" s="159">
        <f>O248*H248</f>
        <v>0</v>
      </c>
      <c r="Q248" s="159">
        <v>0</v>
      </c>
      <c r="R248" s="159">
        <f>Q248*H248</f>
        <v>0</v>
      </c>
      <c r="S248" s="159">
        <v>0</v>
      </c>
      <c r="T248" s="160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1" t="s">
        <v>164</v>
      </c>
      <c r="AT248" s="161" t="s">
        <v>160</v>
      </c>
      <c r="AU248" s="161" t="s">
        <v>86</v>
      </c>
      <c r="AY248" s="18" t="s">
        <v>157</v>
      </c>
      <c r="BE248" s="162">
        <f>IF(N248="základní",J248,0)</f>
        <v>0</v>
      </c>
      <c r="BF248" s="162">
        <f>IF(N248="snížená",J248,0)</f>
        <v>0</v>
      </c>
      <c r="BG248" s="162">
        <f>IF(N248="zákl. přenesená",J248,0)</f>
        <v>0</v>
      </c>
      <c r="BH248" s="162">
        <f>IF(N248="sníž. přenesená",J248,0)</f>
        <v>0</v>
      </c>
      <c r="BI248" s="162">
        <f>IF(N248="nulová",J248,0)</f>
        <v>0</v>
      </c>
      <c r="BJ248" s="18" t="s">
        <v>33</v>
      </c>
      <c r="BK248" s="162">
        <f>ROUND(I248*H248,2)</f>
        <v>0</v>
      </c>
      <c r="BL248" s="18" t="s">
        <v>164</v>
      </c>
      <c r="BM248" s="161" t="s">
        <v>2452</v>
      </c>
    </row>
    <row r="249" spans="1:47" s="2" customFormat="1" ht="12">
      <c r="A249" s="33"/>
      <c r="B249" s="34"/>
      <c r="C249" s="33"/>
      <c r="D249" s="199" t="s">
        <v>638</v>
      </c>
      <c r="E249" s="33"/>
      <c r="F249" s="200" t="s">
        <v>2408</v>
      </c>
      <c r="G249" s="33"/>
      <c r="H249" s="33"/>
      <c r="I249" s="201"/>
      <c r="J249" s="33"/>
      <c r="K249" s="33"/>
      <c r="L249" s="34"/>
      <c r="M249" s="202"/>
      <c r="N249" s="203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638</v>
      </c>
      <c r="AU249" s="18" t="s">
        <v>86</v>
      </c>
    </row>
    <row r="250" spans="2:51" s="14" customFormat="1" ht="12">
      <c r="B250" s="186"/>
      <c r="D250" s="179" t="s">
        <v>245</v>
      </c>
      <c r="E250" s="187" t="s">
        <v>1</v>
      </c>
      <c r="F250" s="188" t="s">
        <v>2365</v>
      </c>
      <c r="H250" s="189">
        <v>40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7" t="s">
        <v>245</v>
      </c>
      <c r="AU250" s="187" t="s">
        <v>86</v>
      </c>
      <c r="AV250" s="14" t="s">
        <v>86</v>
      </c>
      <c r="AW250" s="14" t="s">
        <v>31</v>
      </c>
      <c r="AX250" s="14" t="s">
        <v>33</v>
      </c>
      <c r="AY250" s="187" t="s">
        <v>157</v>
      </c>
    </row>
    <row r="251" spans="1:47" s="2" customFormat="1" ht="12">
      <c r="A251" s="33"/>
      <c r="B251" s="34"/>
      <c r="C251" s="33"/>
      <c r="D251" s="179" t="s">
        <v>782</v>
      </c>
      <c r="E251" s="33"/>
      <c r="F251" s="220" t="s">
        <v>2431</v>
      </c>
      <c r="G251" s="33"/>
      <c r="H251" s="33"/>
      <c r="I251" s="33"/>
      <c r="J251" s="33"/>
      <c r="K251" s="33"/>
      <c r="L251" s="34"/>
      <c r="M251" s="202"/>
      <c r="N251" s="203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U251" s="18" t="s">
        <v>86</v>
      </c>
    </row>
    <row r="252" spans="1:47" s="2" customFormat="1" ht="12">
      <c r="A252" s="33"/>
      <c r="B252" s="34"/>
      <c r="C252" s="33"/>
      <c r="D252" s="179" t="s">
        <v>782</v>
      </c>
      <c r="E252" s="33"/>
      <c r="F252" s="221" t="s">
        <v>2423</v>
      </c>
      <c r="G252" s="33"/>
      <c r="H252" s="222">
        <v>0</v>
      </c>
      <c r="I252" s="33"/>
      <c r="J252" s="33"/>
      <c r="K252" s="33"/>
      <c r="L252" s="34"/>
      <c r="M252" s="202"/>
      <c r="N252" s="203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U252" s="18" t="s">
        <v>86</v>
      </c>
    </row>
    <row r="253" spans="1:47" s="2" customFormat="1" ht="12">
      <c r="A253" s="33"/>
      <c r="B253" s="34"/>
      <c r="C253" s="33"/>
      <c r="D253" s="179" t="s">
        <v>782</v>
      </c>
      <c r="E253" s="33"/>
      <c r="F253" s="221" t="s">
        <v>2424</v>
      </c>
      <c r="G253" s="33"/>
      <c r="H253" s="222">
        <v>40</v>
      </c>
      <c r="I253" s="33"/>
      <c r="J253" s="33"/>
      <c r="K253" s="33"/>
      <c r="L253" s="34"/>
      <c r="M253" s="202"/>
      <c r="N253" s="203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U253" s="18" t="s">
        <v>86</v>
      </c>
    </row>
    <row r="254" spans="1:47" s="2" customFormat="1" ht="12">
      <c r="A254" s="33"/>
      <c r="B254" s="34"/>
      <c r="C254" s="33"/>
      <c r="D254" s="179" t="s">
        <v>782</v>
      </c>
      <c r="E254" s="33"/>
      <c r="F254" s="221" t="s">
        <v>645</v>
      </c>
      <c r="G254" s="33"/>
      <c r="H254" s="222">
        <v>40</v>
      </c>
      <c r="I254" s="33"/>
      <c r="J254" s="33"/>
      <c r="K254" s="33"/>
      <c r="L254" s="34"/>
      <c r="M254" s="202"/>
      <c r="N254" s="203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U254" s="18" t="s">
        <v>86</v>
      </c>
    </row>
    <row r="255" spans="1:65" s="2" customFormat="1" ht="16.5" customHeight="1">
      <c r="A255" s="33"/>
      <c r="B255" s="149"/>
      <c r="C255" s="150" t="s">
        <v>293</v>
      </c>
      <c r="D255" s="150" t="s">
        <v>160</v>
      </c>
      <c r="E255" s="151" t="s">
        <v>2409</v>
      </c>
      <c r="F255" s="152" t="s">
        <v>2410</v>
      </c>
      <c r="G255" s="153" t="s">
        <v>284</v>
      </c>
      <c r="H255" s="154">
        <v>40</v>
      </c>
      <c r="I255" s="155"/>
      <c r="J255" s="156">
        <f>ROUND(I255*H255,2)</f>
        <v>0</v>
      </c>
      <c r="K255" s="152" t="s">
        <v>636</v>
      </c>
      <c r="L255" s="34"/>
      <c r="M255" s="157" t="s">
        <v>1</v>
      </c>
      <c r="N255" s="158" t="s">
        <v>43</v>
      </c>
      <c r="O255" s="59"/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1" t="s">
        <v>164</v>
      </c>
      <c r="AT255" s="161" t="s">
        <v>160</v>
      </c>
      <c r="AU255" s="161" t="s">
        <v>86</v>
      </c>
      <c r="AY255" s="18" t="s">
        <v>157</v>
      </c>
      <c r="BE255" s="162">
        <f>IF(N255="základní",J255,0)</f>
        <v>0</v>
      </c>
      <c r="BF255" s="162">
        <f>IF(N255="snížená",J255,0)</f>
        <v>0</v>
      </c>
      <c r="BG255" s="162">
        <f>IF(N255="zákl. přenesená",J255,0)</f>
        <v>0</v>
      </c>
      <c r="BH255" s="162">
        <f>IF(N255="sníž. přenesená",J255,0)</f>
        <v>0</v>
      </c>
      <c r="BI255" s="162">
        <f>IF(N255="nulová",J255,0)</f>
        <v>0</v>
      </c>
      <c r="BJ255" s="18" t="s">
        <v>33</v>
      </c>
      <c r="BK255" s="162">
        <f>ROUND(I255*H255,2)</f>
        <v>0</v>
      </c>
      <c r="BL255" s="18" t="s">
        <v>164</v>
      </c>
      <c r="BM255" s="161" t="s">
        <v>2453</v>
      </c>
    </row>
    <row r="256" spans="1:47" s="2" customFormat="1" ht="12">
      <c r="A256" s="33"/>
      <c r="B256" s="34"/>
      <c r="C256" s="33"/>
      <c r="D256" s="199" t="s">
        <v>638</v>
      </c>
      <c r="E256" s="33"/>
      <c r="F256" s="200" t="s">
        <v>2412</v>
      </c>
      <c r="G256" s="33"/>
      <c r="H256" s="33"/>
      <c r="I256" s="201"/>
      <c r="J256" s="33"/>
      <c r="K256" s="33"/>
      <c r="L256" s="34"/>
      <c r="M256" s="202"/>
      <c r="N256" s="203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638</v>
      </c>
      <c r="AU256" s="18" t="s">
        <v>86</v>
      </c>
    </row>
    <row r="257" spans="2:51" s="14" customFormat="1" ht="12">
      <c r="B257" s="186"/>
      <c r="D257" s="179" t="s">
        <v>245</v>
      </c>
      <c r="E257" s="187" t="s">
        <v>1</v>
      </c>
      <c r="F257" s="188" t="s">
        <v>2365</v>
      </c>
      <c r="H257" s="189">
        <v>40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245</v>
      </c>
      <c r="AU257" s="187" t="s">
        <v>86</v>
      </c>
      <c r="AV257" s="14" t="s">
        <v>86</v>
      </c>
      <c r="AW257" s="14" t="s">
        <v>31</v>
      </c>
      <c r="AX257" s="14" t="s">
        <v>33</v>
      </c>
      <c r="AY257" s="187" t="s">
        <v>157</v>
      </c>
    </row>
    <row r="258" spans="1:47" s="2" customFormat="1" ht="12">
      <c r="A258" s="33"/>
      <c r="B258" s="34"/>
      <c r="C258" s="33"/>
      <c r="D258" s="179" t="s">
        <v>782</v>
      </c>
      <c r="E258" s="33"/>
      <c r="F258" s="220" t="s">
        <v>2431</v>
      </c>
      <c r="G258" s="33"/>
      <c r="H258" s="33"/>
      <c r="I258" s="33"/>
      <c r="J258" s="33"/>
      <c r="K258" s="33"/>
      <c r="L258" s="34"/>
      <c r="M258" s="202"/>
      <c r="N258" s="203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U258" s="18" t="s">
        <v>86</v>
      </c>
    </row>
    <row r="259" spans="1:47" s="2" customFormat="1" ht="12">
      <c r="A259" s="33"/>
      <c r="B259" s="34"/>
      <c r="C259" s="33"/>
      <c r="D259" s="179" t="s">
        <v>782</v>
      </c>
      <c r="E259" s="33"/>
      <c r="F259" s="221" t="s">
        <v>2423</v>
      </c>
      <c r="G259" s="33"/>
      <c r="H259" s="222">
        <v>0</v>
      </c>
      <c r="I259" s="33"/>
      <c r="J259" s="33"/>
      <c r="K259" s="33"/>
      <c r="L259" s="34"/>
      <c r="M259" s="202"/>
      <c r="N259" s="203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U259" s="18" t="s">
        <v>86</v>
      </c>
    </row>
    <row r="260" spans="1:47" s="2" customFormat="1" ht="12">
      <c r="A260" s="33"/>
      <c r="B260" s="34"/>
      <c r="C260" s="33"/>
      <c r="D260" s="179" t="s">
        <v>782</v>
      </c>
      <c r="E260" s="33"/>
      <c r="F260" s="221" t="s">
        <v>2424</v>
      </c>
      <c r="G260" s="33"/>
      <c r="H260" s="222">
        <v>40</v>
      </c>
      <c r="I260" s="33"/>
      <c r="J260" s="33"/>
      <c r="K260" s="33"/>
      <c r="L260" s="34"/>
      <c r="M260" s="202"/>
      <c r="N260" s="203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U260" s="18" t="s">
        <v>86</v>
      </c>
    </row>
    <row r="261" spans="1:47" s="2" customFormat="1" ht="12">
      <c r="A261" s="33"/>
      <c r="B261" s="34"/>
      <c r="C261" s="33"/>
      <c r="D261" s="179" t="s">
        <v>782</v>
      </c>
      <c r="E261" s="33"/>
      <c r="F261" s="221" t="s">
        <v>645</v>
      </c>
      <c r="G261" s="33"/>
      <c r="H261" s="222">
        <v>40</v>
      </c>
      <c r="I261" s="33"/>
      <c r="J261" s="33"/>
      <c r="K261" s="33"/>
      <c r="L261" s="34"/>
      <c r="M261" s="202"/>
      <c r="N261" s="203"/>
      <c r="O261" s="59"/>
      <c r="P261" s="59"/>
      <c r="Q261" s="59"/>
      <c r="R261" s="59"/>
      <c r="S261" s="59"/>
      <c r="T261" s="60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U261" s="18" t="s">
        <v>86</v>
      </c>
    </row>
    <row r="262" spans="1:65" s="2" customFormat="1" ht="16.5" customHeight="1">
      <c r="A262" s="33"/>
      <c r="B262" s="149"/>
      <c r="C262" s="150" t="s">
        <v>210</v>
      </c>
      <c r="D262" s="150" t="s">
        <v>160</v>
      </c>
      <c r="E262" s="151" t="s">
        <v>1947</v>
      </c>
      <c r="F262" s="152" t="s">
        <v>1948</v>
      </c>
      <c r="G262" s="153" t="s">
        <v>284</v>
      </c>
      <c r="H262" s="154">
        <v>20</v>
      </c>
      <c r="I262" s="155"/>
      <c r="J262" s="156">
        <f>ROUND(I262*H262,2)</f>
        <v>0</v>
      </c>
      <c r="K262" s="152" t="s">
        <v>636</v>
      </c>
      <c r="L262" s="34"/>
      <c r="M262" s="157" t="s">
        <v>1</v>
      </c>
      <c r="N262" s="158" t="s">
        <v>43</v>
      </c>
      <c r="O262" s="59"/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1" t="s">
        <v>164</v>
      </c>
      <c r="AT262" s="161" t="s">
        <v>160</v>
      </c>
      <c r="AU262" s="161" t="s">
        <v>86</v>
      </c>
      <c r="AY262" s="18" t="s">
        <v>157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8" t="s">
        <v>33</v>
      </c>
      <c r="BK262" s="162">
        <f>ROUND(I262*H262,2)</f>
        <v>0</v>
      </c>
      <c r="BL262" s="18" t="s">
        <v>164</v>
      </c>
      <c r="BM262" s="161" t="s">
        <v>2454</v>
      </c>
    </row>
    <row r="263" spans="1:47" s="2" customFormat="1" ht="12">
      <c r="A263" s="33"/>
      <c r="B263" s="34"/>
      <c r="C263" s="33"/>
      <c r="D263" s="199" t="s">
        <v>638</v>
      </c>
      <c r="E263" s="33"/>
      <c r="F263" s="200" t="s">
        <v>1950</v>
      </c>
      <c r="G263" s="33"/>
      <c r="H263" s="33"/>
      <c r="I263" s="201"/>
      <c r="J263" s="33"/>
      <c r="K263" s="33"/>
      <c r="L263" s="34"/>
      <c r="M263" s="202"/>
      <c r="N263" s="203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638</v>
      </c>
      <c r="AU263" s="18" t="s">
        <v>86</v>
      </c>
    </row>
    <row r="264" spans="2:51" s="13" customFormat="1" ht="12">
      <c r="B264" s="178"/>
      <c r="D264" s="179" t="s">
        <v>245</v>
      </c>
      <c r="E264" s="180" t="s">
        <v>1</v>
      </c>
      <c r="F264" s="181" t="s">
        <v>2455</v>
      </c>
      <c r="H264" s="180" t="s">
        <v>1</v>
      </c>
      <c r="I264" s="182"/>
      <c r="L264" s="178"/>
      <c r="M264" s="183"/>
      <c r="N264" s="184"/>
      <c r="O264" s="184"/>
      <c r="P264" s="184"/>
      <c r="Q264" s="184"/>
      <c r="R264" s="184"/>
      <c r="S264" s="184"/>
      <c r="T264" s="185"/>
      <c r="AT264" s="180" t="s">
        <v>245</v>
      </c>
      <c r="AU264" s="180" t="s">
        <v>86</v>
      </c>
      <c r="AV264" s="13" t="s">
        <v>33</v>
      </c>
      <c r="AW264" s="13" t="s">
        <v>31</v>
      </c>
      <c r="AX264" s="13" t="s">
        <v>78</v>
      </c>
      <c r="AY264" s="180" t="s">
        <v>157</v>
      </c>
    </row>
    <row r="265" spans="2:51" s="14" customFormat="1" ht="12">
      <c r="B265" s="186"/>
      <c r="D265" s="179" t="s">
        <v>245</v>
      </c>
      <c r="E265" s="187" t="s">
        <v>1</v>
      </c>
      <c r="F265" s="188" t="s">
        <v>2438</v>
      </c>
      <c r="H265" s="189">
        <v>20</v>
      </c>
      <c r="I265" s="190"/>
      <c r="L265" s="186"/>
      <c r="M265" s="191"/>
      <c r="N265" s="192"/>
      <c r="O265" s="192"/>
      <c r="P265" s="192"/>
      <c r="Q265" s="192"/>
      <c r="R265" s="192"/>
      <c r="S265" s="192"/>
      <c r="T265" s="193"/>
      <c r="AT265" s="187" t="s">
        <v>245</v>
      </c>
      <c r="AU265" s="187" t="s">
        <v>86</v>
      </c>
      <c r="AV265" s="14" t="s">
        <v>86</v>
      </c>
      <c r="AW265" s="14" t="s">
        <v>31</v>
      </c>
      <c r="AX265" s="14" t="s">
        <v>33</v>
      </c>
      <c r="AY265" s="187" t="s">
        <v>157</v>
      </c>
    </row>
    <row r="266" spans="1:47" s="2" customFormat="1" ht="12">
      <c r="A266" s="33"/>
      <c r="B266" s="34"/>
      <c r="C266" s="33"/>
      <c r="D266" s="179" t="s">
        <v>782</v>
      </c>
      <c r="E266" s="33"/>
      <c r="F266" s="220" t="s">
        <v>2431</v>
      </c>
      <c r="G266" s="33"/>
      <c r="H266" s="33"/>
      <c r="I266" s="33"/>
      <c r="J266" s="33"/>
      <c r="K266" s="33"/>
      <c r="L266" s="34"/>
      <c r="M266" s="202"/>
      <c r="N266" s="203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U266" s="18" t="s">
        <v>86</v>
      </c>
    </row>
    <row r="267" spans="1:47" s="2" customFormat="1" ht="12">
      <c r="A267" s="33"/>
      <c r="B267" s="34"/>
      <c r="C267" s="33"/>
      <c r="D267" s="179" t="s">
        <v>782</v>
      </c>
      <c r="E267" s="33"/>
      <c r="F267" s="221" t="s">
        <v>2423</v>
      </c>
      <c r="G267" s="33"/>
      <c r="H267" s="222">
        <v>0</v>
      </c>
      <c r="I267" s="33"/>
      <c r="J267" s="33"/>
      <c r="K267" s="33"/>
      <c r="L267" s="34"/>
      <c r="M267" s="202"/>
      <c r="N267" s="203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U267" s="18" t="s">
        <v>86</v>
      </c>
    </row>
    <row r="268" spans="1:47" s="2" customFormat="1" ht="12">
      <c r="A268" s="33"/>
      <c r="B268" s="34"/>
      <c r="C268" s="33"/>
      <c r="D268" s="179" t="s">
        <v>782</v>
      </c>
      <c r="E268" s="33"/>
      <c r="F268" s="221" t="s">
        <v>2424</v>
      </c>
      <c r="G268" s="33"/>
      <c r="H268" s="222">
        <v>40</v>
      </c>
      <c r="I268" s="33"/>
      <c r="J268" s="33"/>
      <c r="K268" s="33"/>
      <c r="L268" s="34"/>
      <c r="M268" s="202"/>
      <c r="N268" s="203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U268" s="18" t="s">
        <v>86</v>
      </c>
    </row>
    <row r="269" spans="1:47" s="2" customFormat="1" ht="12">
      <c r="A269" s="33"/>
      <c r="B269" s="34"/>
      <c r="C269" s="33"/>
      <c r="D269" s="179" t="s">
        <v>782</v>
      </c>
      <c r="E269" s="33"/>
      <c r="F269" s="221" t="s">
        <v>645</v>
      </c>
      <c r="G269" s="33"/>
      <c r="H269" s="222">
        <v>40</v>
      </c>
      <c r="I269" s="33"/>
      <c r="J269" s="33"/>
      <c r="K269" s="33"/>
      <c r="L269" s="34"/>
      <c r="M269" s="202"/>
      <c r="N269" s="203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U269" s="18" t="s">
        <v>86</v>
      </c>
    </row>
    <row r="270" spans="1:65" s="2" customFormat="1" ht="16.5" customHeight="1">
      <c r="A270" s="33"/>
      <c r="B270" s="149"/>
      <c r="C270" s="150" t="s">
        <v>298</v>
      </c>
      <c r="D270" s="150" t="s">
        <v>160</v>
      </c>
      <c r="E270" s="151" t="s">
        <v>2456</v>
      </c>
      <c r="F270" s="152" t="s">
        <v>2457</v>
      </c>
      <c r="G270" s="153" t="s">
        <v>284</v>
      </c>
      <c r="H270" s="154">
        <v>40</v>
      </c>
      <c r="I270" s="155"/>
      <c r="J270" s="156">
        <f>ROUND(I270*H270,2)</f>
        <v>0</v>
      </c>
      <c r="K270" s="152" t="s">
        <v>1</v>
      </c>
      <c r="L270" s="34"/>
      <c r="M270" s="157" t="s">
        <v>1</v>
      </c>
      <c r="N270" s="158" t="s">
        <v>43</v>
      </c>
      <c r="O270" s="59"/>
      <c r="P270" s="159">
        <f>O270*H270</f>
        <v>0</v>
      </c>
      <c r="Q270" s="159">
        <v>0.0021</v>
      </c>
      <c r="R270" s="159">
        <f>Q270*H270</f>
        <v>0.08399999999999999</v>
      </c>
      <c r="S270" s="159">
        <v>0</v>
      </c>
      <c r="T270" s="16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1" t="s">
        <v>164</v>
      </c>
      <c r="AT270" s="161" t="s">
        <v>160</v>
      </c>
      <c r="AU270" s="161" t="s">
        <v>86</v>
      </c>
      <c r="AY270" s="18" t="s">
        <v>157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8" t="s">
        <v>33</v>
      </c>
      <c r="BK270" s="162">
        <f>ROUND(I270*H270,2)</f>
        <v>0</v>
      </c>
      <c r="BL270" s="18" t="s">
        <v>164</v>
      </c>
      <c r="BM270" s="161" t="s">
        <v>2458</v>
      </c>
    </row>
    <row r="271" spans="2:51" s="14" customFormat="1" ht="12">
      <c r="B271" s="186"/>
      <c r="D271" s="179" t="s">
        <v>245</v>
      </c>
      <c r="E271" s="187" t="s">
        <v>1</v>
      </c>
      <c r="F271" s="188" t="s">
        <v>2365</v>
      </c>
      <c r="H271" s="189">
        <v>40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7" t="s">
        <v>245</v>
      </c>
      <c r="AU271" s="187" t="s">
        <v>86</v>
      </c>
      <c r="AV271" s="14" t="s">
        <v>86</v>
      </c>
      <c r="AW271" s="14" t="s">
        <v>31</v>
      </c>
      <c r="AX271" s="14" t="s">
        <v>33</v>
      </c>
      <c r="AY271" s="187" t="s">
        <v>157</v>
      </c>
    </row>
    <row r="272" spans="1:47" s="2" customFormat="1" ht="12">
      <c r="A272" s="33"/>
      <c r="B272" s="34"/>
      <c r="C272" s="33"/>
      <c r="D272" s="179" t="s">
        <v>782</v>
      </c>
      <c r="E272" s="33"/>
      <c r="F272" s="220" t="s">
        <v>2431</v>
      </c>
      <c r="G272" s="33"/>
      <c r="H272" s="33"/>
      <c r="I272" s="33"/>
      <c r="J272" s="33"/>
      <c r="K272" s="33"/>
      <c r="L272" s="34"/>
      <c r="M272" s="202"/>
      <c r="N272" s="203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U272" s="18" t="s">
        <v>86</v>
      </c>
    </row>
    <row r="273" spans="1:47" s="2" customFormat="1" ht="12">
      <c r="A273" s="33"/>
      <c r="B273" s="34"/>
      <c r="C273" s="33"/>
      <c r="D273" s="179" t="s">
        <v>782</v>
      </c>
      <c r="E273" s="33"/>
      <c r="F273" s="221" t="s">
        <v>2423</v>
      </c>
      <c r="G273" s="33"/>
      <c r="H273" s="222">
        <v>0</v>
      </c>
      <c r="I273" s="33"/>
      <c r="J273" s="33"/>
      <c r="K273" s="33"/>
      <c r="L273" s="34"/>
      <c r="M273" s="202"/>
      <c r="N273" s="203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U273" s="18" t="s">
        <v>86</v>
      </c>
    </row>
    <row r="274" spans="1:47" s="2" customFormat="1" ht="12">
      <c r="A274" s="33"/>
      <c r="B274" s="34"/>
      <c r="C274" s="33"/>
      <c r="D274" s="179" t="s">
        <v>782</v>
      </c>
      <c r="E274" s="33"/>
      <c r="F274" s="221" t="s">
        <v>2424</v>
      </c>
      <c r="G274" s="33"/>
      <c r="H274" s="222">
        <v>40</v>
      </c>
      <c r="I274" s="33"/>
      <c r="J274" s="33"/>
      <c r="K274" s="33"/>
      <c r="L274" s="34"/>
      <c r="M274" s="202"/>
      <c r="N274" s="203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U274" s="18" t="s">
        <v>86</v>
      </c>
    </row>
    <row r="275" spans="1:47" s="2" customFormat="1" ht="12">
      <c r="A275" s="33"/>
      <c r="B275" s="34"/>
      <c r="C275" s="33"/>
      <c r="D275" s="179" t="s">
        <v>782</v>
      </c>
      <c r="E275" s="33"/>
      <c r="F275" s="221" t="s">
        <v>645</v>
      </c>
      <c r="G275" s="33"/>
      <c r="H275" s="222">
        <v>40</v>
      </c>
      <c r="I275" s="33"/>
      <c r="J275" s="33"/>
      <c r="K275" s="33"/>
      <c r="L275" s="34"/>
      <c r="M275" s="202"/>
      <c r="N275" s="203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U275" s="18" t="s">
        <v>86</v>
      </c>
    </row>
    <row r="276" spans="1:65" s="2" customFormat="1" ht="16.5" customHeight="1">
      <c r="A276" s="33"/>
      <c r="B276" s="149"/>
      <c r="C276" s="150" t="s">
        <v>214</v>
      </c>
      <c r="D276" s="150" t="s">
        <v>160</v>
      </c>
      <c r="E276" s="151" t="s">
        <v>2459</v>
      </c>
      <c r="F276" s="152" t="s">
        <v>2460</v>
      </c>
      <c r="G276" s="153" t="s">
        <v>284</v>
      </c>
      <c r="H276" s="154">
        <v>40</v>
      </c>
      <c r="I276" s="155"/>
      <c r="J276" s="156">
        <f>ROUND(I276*H276,2)</f>
        <v>0</v>
      </c>
      <c r="K276" s="152" t="s">
        <v>636</v>
      </c>
      <c r="L276" s="34"/>
      <c r="M276" s="157" t="s">
        <v>1</v>
      </c>
      <c r="N276" s="158" t="s">
        <v>43</v>
      </c>
      <c r="O276" s="59"/>
      <c r="P276" s="159">
        <f>O276*H276</f>
        <v>0</v>
      </c>
      <c r="Q276" s="159">
        <v>0</v>
      </c>
      <c r="R276" s="159">
        <f>Q276*H276</f>
        <v>0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164</v>
      </c>
      <c r="AT276" s="161" t="s">
        <v>160</v>
      </c>
      <c r="AU276" s="161" t="s">
        <v>86</v>
      </c>
      <c r="AY276" s="18" t="s">
        <v>157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33</v>
      </c>
      <c r="BK276" s="162">
        <f>ROUND(I276*H276,2)</f>
        <v>0</v>
      </c>
      <c r="BL276" s="18" t="s">
        <v>164</v>
      </c>
      <c r="BM276" s="161" t="s">
        <v>2461</v>
      </c>
    </row>
    <row r="277" spans="1:47" s="2" customFormat="1" ht="12">
      <c r="A277" s="33"/>
      <c r="B277" s="34"/>
      <c r="C277" s="33"/>
      <c r="D277" s="199" t="s">
        <v>638</v>
      </c>
      <c r="E277" s="33"/>
      <c r="F277" s="200" t="s">
        <v>2462</v>
      </c>
      <c r="G277" s="33"/>
      <c r="H277" s="33"/>
      <c r="I277" s="201"/>
      <c r="J277" s="33"/>
      <c r="K277" s="33"/>
      <c r="L277" s="34"/>
      <c r="M277" s="202"/>
      <c r="N277" s="203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638</v>
      </c>
      <c r="AU277" s="18" t="s">
        <v>86</v>
      </c>
    </row>
    <row r="278" spans="2:51" s="14" customFormat="1" ht="12">
      <c r="B278" s="186"/>
      <c r="D278" s="179" t="s">
        <v>245</v>
      </c>
      <c r="E278" s="187" t="s">
        <v>1</v>
      </c>
      <c r="F278" s="188" t="s">
        <v>2365</v>
      </c>
      <c r="H278" s="189">
        <v>40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7" t="s">
        <v>245</v>
      </c>
      <c r="AU278" s="187" t="s">
        <v>86</v>
      </c>
      <c r="AV278" s="14" t="s">
        <v>86</v>
      </c>
      <c r="AW278" s="14" t="s">
        <v>31</v>
      </c>
      <c r="AX278" s="14" t="s">
        <v>33</v>
      </c>
      <c r="AY278" s="187" t="s">
        <v>157</v>
      </c>
    </row>
    <row r="279" spans="1:47" s="2" customFormat="1" ht="12">
      <c r="A279" s="33"/>
      <c r="B279" s="34"/>
      <c r="C279" s="33"/>
      <c r="D279" s="179" t="s">
        <v>782</v>
      </c>
      <c r="E279" s="33"/>
      <c r="F279" s="220" t="s">
        <v>2431</v>
      </c>
      <c r="G279" s="33"/>
      <c r="H279" s="33"/>
      <c r="I279" s="33"/>
      <c r="J279" s="33"/>
      <c r="K279" s="33"/>
      <c r="L279" s="34"/>
      <c r="M279" s="202"/>
      <c r="N279" s="203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U279" s="18" t="s">
        <v>86</v>
      </c>
    </row>
    <row r="280" spans="1:47" s="2" customFormat="1" ht="12">
      <c r="A280" s="33"/>
      <c r="B280" s="34"/>
      <c r="C280" s="33"/>
      <c r="D280" s="179" t="s">
        <v>782</v>
      </c>
      <c r="E280" s="33"/>
      <c r="F280" s="221" t="s">
        <v>2423</v>
      </c>
      <c r="G280" s="33"/>
      <c r="H280" s="222">
        <v>0</v>
      </c>
      <c r="I280" s="33"/>
      <c r="J280" s="33"/>
      <c r="K280" s="33"/>
      <c r="L280" s="34"/>
      <c r="M280" s="202"/>
      <c r="N280" s="203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U280" s="18" t="s">
        <v>86</v>
      </c>
    </row>
    <row r="281" spans="1:47" s="2" customFormat="1" ht="12">
      <c r="A281" s="33"/>
      <c r="B281" s="34"/>
      <c r="C281" s="33"/>
      <c r="D281" s="179" t="s">
        <v>782</v>
      </c>
      <c r="E281" s="33"/>
      <c r="F281" s="221" t="s">
        <v>2424</v>
      </c>
      <c r="G281" s="33"/>
      <c r="H281" s="222">
        <v>40</v>
      </c>
      <c r="I281" s="33"/>
      <c r="J281" s="33"/>
      <c r="K281" s="33"/>
      <c r="L281" s="34"/>
      <c r="M281" s="202"/>
      <c r="N281" s="203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U281" s="18" t="s">
        <v>86</v>
      </c>
    </row>
    <row r="282" spans="1:47" s="2" customFormat="1" ht="12">
      <c r="A282" s="33"/>
      <c r="B282" s="34"/>
      <c r="C282" s="33"/>
      <c r="D282" s="179" t="s">
        <v>782</v>
      </c>
      <c r="E282" s="33"/>
      <c r="F282" s="221" t="s">
        <v>645</v>
      </c>
      <c r="G282" s="33"/>
      <c r="H282" s="222">
        <v>40</v>
      </c>
      <c r="I282" s="33"/>
      <c r="J282" s="33"/>
      <c r="K282" s="33"/>
      <c r="L282" s="34"/>
      <c r="M282" s="202"/>
      <c r="N282" s="203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U282" s="18" t="s">
        <v>86</v>
      </c>
    </row>
    <row r="283" spans="1:65" s="2" customFormat="1" ht="16.5" customHeight="1">
      <c r="A283" s="33"/>
      <c r="B283" s="149"/>
      <c r="C283" s="150" t="s">
        <v>303</v>
      </c>
      <c r="D283" s="150" t="s">
        <v>160</v>
      </c>
      <c r="E283" s="151" t="s">
        <v>2463</v>
      </c>
      <c r="F283" s="152" t="s">
        <v>2464</v>
      </c>
      <c r="G283" s="153" t="s">
        <v>284</v>
      </c>
      <c r="H283" s="154">
        <v>40</v>
      </c>
      <c r="I283" s="155"/>
      <c r="J283" s="156">
        <f>ROUND(I283*H283,2)</f>
        <v>0</v>
      </c>
      <c r="K283" s="152" t="s">
        <v>636</v>
      </c>
      <c r="L283" s="34"/>
      <c r="M283" s="157" t="s">
        <v>1</v>
      </c>
      <c r="N283" s="158" t="s">
        <v>43</v>
      </c>
      <c r="O283" s="59"/>
      <c r="P283" s="159">
        <f>O283*H283</f>
        <v>0</v>
      </c>
      <c r="Q283" s="159">
        <v>0</v>
      </c>
      <c r="R283" s="159">
        <f>Q283*H283</f>
        <v>0</v>
      </c>
      <c r="S283" s="159">
        <v>0</v>
      </c>
      <c r="T283" s="160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1" t="s">
        <v>164</v>
      </c>
      <c r="AT283" s="161" t="s">
        <v>160</v>
      </c>
      <c r="AU283" s="161" t="s">
        <v>86</v>
      </c>
      <c r="AY283" s="18" t="s">
        <v>157</v>
      </c>
      <c r="BE283" s="162">
        <f>IF(N283="základní",J283,0)</f>
        <v>0</v>
      </c>
      <c r="BF283" s="162">
        <f>IF(N283="snížená",J283,0)</f>
        <v>0</v>
      </c>
      <c r="BG283" s="162">
        <f>IF(N283="zákl. přenesená",J283,0)</f>
        <v>0</v>
      </c>
      <c r="BH283" s="162">
        <f>IF(N283="sníž. přenesená",J283,0)</f>
        <v>0</v>
      </c>
      <c r="BI283" s="162">
        <f>IF(N283="nulová",J283,0)</f>
        <v>0</v>
      </c>
      <c r="BJ283" s="18" t="s">
        <v>33</v>
      </c>
      <c r="BK283" s="162">
        <f>ROUND(I283*H283,2)</f>
        <v>0</v>
      </c>
      <c r="BL283" s="18" t="s">
        <v>164</v>
      </c>
      <c r="BM283" s="161" t="s">
        <v>2465</v>
      </c>
    </row>
    <row r="284" spans="1:47" s="2" customFormat="1" ht="12">
      <c r="A284" s="33"/>
      <c r="B284" s="34"/>
      <c r="C284" s="33"/>
      <c r="D284" s="199" t="s">
        <v>638</v>
      </c>
      <c r="E284" s="33"/>
      <c r="F284" s="200" t="s">
        <v>2466</v>
      </c>
      <c r="G284" s="33"/>
      <c r="H284" s="33"/>
      <c r="I284" s="201"/>
      <c r="J284" s="33"/>
      <c r="K284" s="33"/>
      <c r="L284" s="34"/>
      <c r="M284" s="202"/>
      <c r="N284" s="203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638</v>
      </c>
      <c r="AU284" s="18" t="s">
        <v>86</v>
      </c>
    </row>
    <row r="285" spans="2:51" s="14" customFormat="1" ht="12">
      <c r="B285" s="186"/>
      <c r="D285" s="179" t="s">
        <v>245</v>
      </c>
      <c r="E285" s="187" t="s">
        <v>1</v>
      </c>
      <c r="F285" s="188" t="s">
        <v>2365</v>
      </c>
      <c r="H285" s="189">
        <v>40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245</v>
      </c>
      <c r="AU285" s="187" t="s">
        <v>86</v>
      </c>
      <c r="AV285" s="14" t="s">
        <v>86</v>
      </c>
      <c r="AW285" s="14" t="s">
        <v>31</v>
      </c>
      <c r="AX285" s="14" t="s">
        <v>33</v>
      </c>
      <c r="AY285" s="187" t="s">
        <v>157</v>
      </c>
    </row>
    <row r="286" spans="1:47" s="2" customFormat="1" ht="12">
      <c r="A286" s="33"/>
      <c r="B286" s="34"/>
      <c r="C286" s="33"/>
      <c r="D286" s="179" t="s">
        <v>782</v>
      </c>
      <c r="E286" s="33"/>
      <c r="F286" s="220" t="s">
        <v>2431</v>
      </c>
      <c r="G286" s="33"/>
      <c r="H286" s="33"/>
      <c r="I286" s="33"/>
      <c r="J286" s="33"/>
      <c r="K286" s="33"/>
      <c r="L286" s="34"/>
      <c r="M286" s="202"/>
      <c r="N286" s="203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U286" s="18" t="s">
        <v>86</v>
      </c>
    </row>
    <row r="287" spans="1:47" s="2" customFormat="1" ht="12">
      <c r="A287" s="33"/>
      <c r="B287" s="34"/>
      <c r="C287" s="33"/>
      <c r="D287" s="179" t="s">
        <v>782</v>
      </c>
      <c r="E287" s="33"/>
      <c r="F287" s="221" t="s">
        <v>2423</v>
      </c>
      <c r="G287" s="33"/>
      <c r="H287" s="222">
        <v>0</v>
      </c>
      <c r="I287" s="33"/>
      <c r="J287" s="33"/>
      <c r="K287" s="33"/>
      <c r="L287" s="34"/>
      <c r="M287" s="202"/>
      <c r="N287" s="203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U287" s="18" t="s">
        <v>86</v>
      </c>
    </row>
    <row r="288" spans="1:47" s="2" customFormat="1" ht="12">
      <c r="A288" s="33"/>
      <c r="B288" s="34"/>
      <c r="C288" s="33"/>
      <c r="D288" s="179" t="s">
        <v>782</v>
      </c>
      <c r="E288" s="33"/>
      <c r="F288" s="221" t="s">
        <v>2424</v>
      </c>
      <c r="G288" s="33"/>
      <c r="H288" s="222">
        <v>40</v>
      </c>
      <c r="I288" s="33"/>
      <c r="J288" s="33"/>
      <c r="K288" s="33"/>
      <c r="L288" s="34"/>
      <c r="M288" s="202"/>
      <c r="N288" s="203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U288" s="18" t="s">
        <v>86</v>
      </c>
    </row>
    <row r="289" spans="1:47" s="2" customFormat="1" ht="12">
      <c r="A289" s="33"/>
      <c r="B289" s="34"/>
      <c r="C289" s="33"/>
      <c r="D289" s="179" t="s">
        <v>782</v>
      </c>
      <c r="E289" s="33"/>
      <c r="F289" s="221" t="s">
        <v>645</v>
      </c>
      <c r="G289" s="33"/>
      <c r="H289" s="222">
        <v>40</v>
      </c>
      <c r="I289" s="33"/>
      <c r="J289" s="33"/>
      <c r="K289" s="33"/>
      <c r="L289" s="34"/>
      <c r="M289" s="202"/>
      <c r="N289" s="203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U289" s="18" t="s">
        <v>86</v>
      </c>
    </row>
    <row r="290" spans="1:65" s="2" customFormat="1" ht="16.5" customHeight="1">
      <c r="A290" s="33"/>
      <c r="B290" s="149"/>
      <c r="C290" s="150" t="s">
        <v>220</v>
      </c>
      <c r="D290" s="150" t="s">
        <v>160</v>
      </c>
      <c r="E290" s="151" t="s">
        <v>2467</v>
      </c>
      <c r="F290" s="152" t="s">
        <v>2468</v>
      </c>
      <c r="G290" s="153" t="s">
        <v>284</v>
      </c>
      <c r="H290" s="154">
        <v>40</v>
      </c>
      <c r="I290" s="155"/>
      <c r="J290" s="156">
        <f>ROUND(I290*H290,2)</f>
        <v>0</v>
      </c>
      <c r="K290" s="152" t="s">
        <v>1</v>
      </c>
      <c r="L290" s="34"/>
      <c r="M290" s="157" t="s">
        <v>1</v>
      </c>
      <c r="N290" s="158" t="s">
        <v>43</v>
      </c>
      <c r="O290" s="59"/>
      <c r="P290" s="159">
        <f>O290*H290</f>
        <v>0</v>
      </c>
      <c r="Q290" s="159">
        <v>0.00615</v>
      </c>
      <c r="R290" s="159">
        <f>Q290*H290</f>
        <v>0.246</v>
      </c>
      <c r="S290" s="159">
        <v>0</v>
      </c>
      <c r="T290" s="16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1" t="s">
        <v>164</v>
      </c>
      <c r="AT290" s="161" t="s">
        <v>160</v>
      </c>
      <c r="AU290" s="161" t="s">
        <v>86</v>
      </c>
      <c r="AY290" s="18" t="s">
        <v>157</v>
      </c>
      <c r="BE290" s="162">
        <f>IF(N290="základní",J290,0)</f>
        <v>0</v>
      </c>
      <c r="BF290" s="162">
        <f>IF(N290="snížená",J290,0)</f>
        <v>0</v>
      </c>
      <c r="BG290" s="162">
        <f>IF(N290="zákl. přenesená",J290,0)</f>
        <v>0</v>
      </c>
      <c r="BH290" s="162">
        <f>IF(N290="sníž. přenesená",J290,0)</f>
        <v>0</v>
      </c>
      <c r="BI290" s="162">
        <f>IF(N290="nulová",J290,0)</f>
        <v>0</v>
      </c>
      <c r="BJ290" s="18" t="s">
        <v>33</v>
      </c>
      <c r="BK290" s="162">
        <f>ROUND(I290*H290,2)</f>
        <v>0</v>
      </c>
      <c r="BL290" s="18" t="s">
        <v>164</v>
      </c>
      <c r="BM290" s="161" t="s">
        <v>2469</v>
      </c>
    </row>
    <row r="291" spans="2:51" s="14" customFormat="1" ht="12">
      <c r="B291" s="186"/>
      <c r="D291" s="179" t="s">
        <v>245</v>
      </c>
      <c r="E291" s="187" t="s">
        <v>1</v>
      </c>
      <c r="F291" s="188" t="s">
        <v>2365</v>
      </c>
      <c r="H291" s="189">
        <v>40</v>
      </c>
      <c r="I291" s="190"/>
      <c r="L291" s="186"/>
      <c r="M291" s="191"/>
      <c r="N291" s="192"/>
      <c r="O291" s="192"/>
      <c r="P291" s="192"/>
      <c r="Q291" s="192"/>
      <c r="R291" s="192"/>
      <c r="S291" s="192"/>
      <c r="T291" s="193"/>
      <c r="AT291" s="187" t="s">
        <v>245</v>
      </c>
      <c r="AU291" s="187" t="s">
        <v>86</v>
      </c>
      <c r="AV291" s="14" t="s">
        <v>86</v>
      </c>
      <c r="AW291" s="14" t="s">
        <v>31</v>
      </c>
      <c r="AX291" s="14" t="s">
        <v>33</v>
      </c>
      <c r="AY291" s="187" t="s">
        <v>157</v>
      </c>
    </row>
    <row r="292" spans="1:47" s="2" customFormat="1" ht="12">
      <c r="A292" s="33"/>
      <c r="B292" s="34"/>
      <c r="C292" s="33"/>
      <c r="D292" s="179" t="s">
        <v>782</v>
      </c>
      <c r="E292" s="33"/>
      <c r="F292" s="220" t="s">
        <v>2431</v>
      </c>
      <c r="G292" s="33"/>
      <c r="H292" s="33"/>
      <c r="I292" s="33"/>
      <c r="J292" s="33"/>
      <c r="K292" s="33"/>
      <c r="L292" s="34"/>
      <c r="M292" s="202"/>
      <c r="N292" s="203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U292" s="18" t="s">
        <v>86</v>
      </c>
    </row>
    <row r="293" spans="1:47" s="2" customFormat="1" ht="12">
      <c r="A293" s="33"/>
      <c r="B293" s="34"/>
      <c r="C293" s="33"/>
      <c r="D293" s="179" t="s">
        <v>782</v>
      </c>
      <c r="E293" s="33"/>
      <c r="F293" s="221" t="s">
        <v>2423</v>
      </c>
      <c r="G293" s="33"/>
      <c r="H293" s="222">
        <v>0</v>
      </c>
      <c r="I293" s="33"/>
      <c r="J293" s="33"/>
      <c r="K293" s="33"/>
      <c r="L293" s="34"/>
      <c r="M293" s="202"/>
      <c r="N293" s="203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U293" s="18" t="s">
        <v>86</v>
      </c>
    </row>
    <row r="294" spans="1:47" s="2" customFormat="1" ht="12">
      <c r="A294" s="33"/>
      <c r="B294" s="34"/>
      <c r="C294" s="33"/>
      <c r="D294" s="179" t="s">
        <v>782</v>
      </c>
      <c r="E294" s="33"/>
      <c r="F294" s="221" t="s">
        <v>2424</v>
      </c>
      <c r="G294" s="33"/>
      <c r="H294" s="222">
        <v>40</v>
      </c>
      <c r="I294" s="33"/>
      <c r="J294" s="33"/>
      <c r="K294" s="33"/>
      <c r="L294" s="34"/>
      <c r="M294" s="202"/>
      <c r="N294" s="203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U294" s="18" t="s">
        <v>86</v>
      </c>
    </row>
    <row r="295" spans="1:47" s="2" customFormat="1" ht="12">
      <c r="A295" s="33"/>
      <c r="B295" s="34"/>
      <c r="C295" s="33"/>
      <c r="D295" s="179" t="s">
        <v>782</v>
      </c>
      <c r="E295" s="33"/>
      <c r="F295" s="221" t="s">
        <v>645</v>
      </c>
      <c r="G295" s="33"/>
      <c r="H295" s="222">
        <v>40</v>
      </c>
      <c r="I295" s="33"/>
      <c r="J295" s="33"/>
      <c r="K295" s="33"/>
      <c r="L295" s="34"/>
      <c r="M295" s="202"/>
      <c r="N295" s="203"/>
      <c r="O295" s="59"/>
      <c r="P295" s="59"/>
      <c r="Q295" s="59"/>
      <c r="R295" s="59"/>
      <c r="S295" s="59"/>
      <c r="T295" s="60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U295" s="18" t="s">
        <v>86</v>
      </c>
    </row>
    <row r="296" spans="1:65" s="2" customFormat="1" ht="16.5" customHeight="1">
      <c r="A296" s="33"/>
      <c r="B296" s="149"/>
      <c r="C296" s="150" t="s">
        <v>308</v>
      </c>
      <c r="D296" s="150" t="s">
        <v>160</v>
      </c>
      <c r="E296" s="151" t="s">
        <v>2470</v>
      </c>
      <c r="F296" s="152" t="s">
        <v>2471</v>
      </c>
      <c r="G296" s="153" t="s">
        <v>284</v>
      </c>
      <c r="H296" s="154">
        <v>40</v>
      </c>
      <c r="I296" s="155"/>
      <c r="J296" s="156">
        <f>ROUND(I296*H296,2)</f>
        <v>0</v>
      </c>
      <c r="K296" s="152" t="s">
        <v>636</v>
      </c>
      <c r="L296" s="34"/>
      <c r="M296" s="157" t="s">
        <v>1</v>
      </c>
      <c r="N296" s="158" t="s">
        <v>43</v>
      </c>
      <c r="O296" s="59"/>
      <c r="P296" s="159">
        <f>O296*H296</f>
        <v>0</v>
      </c>
      <c r="Q296" s="159">
        <v>0</v>
      </c>
      <c r="R296" s="159">
        <f>Q296*H296</f>
        <v>0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164</v>
      </c>
      <c r="AT296" s="161" t="s">
        <v>160</v>
      </c>
      <c r="AU296" s="161" t="s">
        <v>86</v>
      </c>
      <c r="AY296" s="18" t="s">
        <v>157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33</v>
      </c>
      <c r="BK296" s="162">
        <f>ROUND(I296*H296,2)</f>
        <v>0</v>
      </c>
      <c r="BL296" s="18" t="s">
        <v>164</v>
      </c>
      <c r="BM296" s="161" t="s">
        <v>2472</v>
      </c>
    </row>
    <row r="297" spans="1:47" s="2" customFormat="1" ht="12">
      <c r="A297" s="33"/>
      <c r="B297" s="34"/>
      <c r="C297" s="33"/>
      <c r="D297" s="199" t="s">
        <v>638</v>
      </c>
      <c r="E297" s="33"/>
      <c r="F297" s="200" t="s">
        <v>2473</v>
      </c>
      <c r="G297" s="33"/>
      <c r="H297" s="33"/>
      <c r="I297" s="201"/>
      <c r="J297" s="33"/>
      <c r="K297" s="33"/>
      <c r="L297" s="34"/>
      <c r="M297" s="202"/>
      <c r="N297" s="203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638</v>
      </c>
      <c r="AU297" s="18" t="s">
        <v>86</v>
      </c>
    </row>
    <row r="298" spans="2:51" s="14" customFormat="1" ht="12">
      <c r="B298" s="186"/>
      <c r="D298" s="179" t="s">
        <v>245</v>
      </c>
      <c r="E298" s="187" t="s">
        <v>1</v>
      </c>
      <c r="F298" s="188" t="s">
        <v>2365</v>
      </c>
      <c r="H298" s="189">
        <v>40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7" t="s">
        <v>245</v>
      </c>
      <c r="AU298" s="187" t="s">
        <v>86</v>
      </c>
      <c r="AV298" s="14" t="s">
        <v>86</v>
      </c>
      <c r="AW298" s="14" t="s">
        <v>31</v>
      </c>
      <c r="AX298" s="14" t="s">
        <v>33</v>
      </c>
      <c r="AY298" s="187" t="s">
        <v>157</v>
      </c>
    </row>
    <row r="299" spans="1:47" s="2" customFormat="1" ht="12">
      <c r="A299" s="33"/>
      <c r="B299" s="34"/>
      <c r="C299" s="33"/>
      <c r="D299" s="179" t="s">
        <v>782</v>
      </c>
      <c r="E299" s="33"/>
      <c r="F299" s="220" t="s">
        <v>2431</v>
      </c>
      <c r="G299" s="33"/>
      <c r="H299" s="33"/>
      <c r="I299" s="33"/>
      <c r="J299" s="33"/>
      <c r="K299" s="33"/>
      <c r="L299" s="34"/>
      <c r="M299" s="202"/>
      <c r="N299" s="203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U299" s="18" t="s">
        <v>86</v>
      </c>
    </row>
    <row r="300" spans="1:47" s="2" customFormat="1" ht="12">
      <c r="A300" s="33"/>
      <c r="B300" s="34"/>
      <c r="C300" s="33"/>
      <c r="D300" s="179" t="s">
        <v>782</v>
      </c>
      <c r="E300" s="33"/>
      <c r="F300" s="221" t="s">
        <v>2423</v>
      </c>
      <c r="G300" s="33"/>
      <c r="H300" s="222">
        <v>0</v>
      </c>
      <c r="I300" s="33"/>
      <c r="J300" s="33"/>
      <c r="K300" s="33"/>
      <c r="L300" s="34"/>
      <c r="M300" s="202"/>
      <c r="N300" s="203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U300" s="18" t="s">
        <v>86</v>
      </c>
    </row>
    <row r="301" spans="1:47" s="2" customFormat="1" ht="12">
      <c r="A301" s="33"/>
      <c r="B301" s="34"/>
      <c r="C301" s="33"/>
      <c r="D301" s="179" t="s">
        <v>782</v>
      </c>
      <c r="E301" s="33"/>
      <c r="F301" s="221" t="s">
        <v>2424</v>
      </c>
      <c r="G301" s="33"/>
      <c r="H301" s="222">
        <v>40</v>
      </c>
      <c r="I301" s="33"/>
      <c r="J301" s="33"/>
      <c r="K301" s="33"/>
      <c r="L301" s="34"/>
      <c r="M301" s="202"/>
      <c r="N301" s="203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U301" s="18" t="s">
        <v>86</v>
      </c>
    </row>
    <row r="302" spans="1:47" s="2" customFormat="1" ht="12">
      <c r="A302" s="33"/>
      <c r="B302" s="34"/>
      <c r="C302" s="33"/>
      <c r="D302" s="179" t="s">
        <v>782</v>
      </c>
      <c r="E302" s="33"/>
      <c r="F302" s="221" t="s">
        <v>645</v>
      </c>
      <c r="G302" s="33"/>
      <c r="H302" s="222">
        <v>40</v>
      </c>
      <c r="I302" s="33"/>
      <c r="J302" s="33"/>
      <c r="K302" s="33"/>
      <c r="L302" s="34"/>
      <c r="M302" s="202"/>
      <c r="N302" s="203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U302" s="18" t="s">
        <v>86</v>
      </c>
    </row>
    <row r="303" spans="1:65" s="2" customFormat="1" ht="16.5" customHeight="1">
      <c r="A303" s="33"/>
      <c r="B303" s="149"/>
      <c r="C303" s="150" t="s">
        <v>168</v>
      </c>
      <c r="D303" s="150" t="s">
        <v>160</v>
      </c>
      <c r="E303" s="151" t="s">
        <v>2474</v>
      </c>
      <c r="F303" s="152" t="s">
        <v>2475</v>
      </c>
      <c r="G303" s="153" t="s">
        <v>284</v>
      </c>
      <c r="H303" s="154">
        <v>40</v>
      </c>
      <c r="I303" s="155"/>
      <c r="J303" s="156">
        <f>ROUND(I303*H303,2)</f>
        <v>0</v>
      </c>
      <c r="K303" s="152" t="s">
        <v>636</v>
      </c>
      <c r="L303" s="34"/>
      <c r="M303" s="157" t="s">
        <v>1</v>
      </c>
      <c r="N303" s="158" t="s">
        <v>43</v>
      </c>
      <c r="O303" s="59"/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1" t="s">
        <v>164</v>
      </c>
      <c r="AT303" s="161" t="s">
        <v>160</v>
      </c>
      <c r="AU303" s="161" t="s">
        <v>86</v>
      </c>
      <c r="AY303" s="18" t="s">
        <v>157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8" t="s">
        <v>33</v>
      </c>
      <c r="BK303" s="162">
        <f>ROUND(I303*H303,2)</f>
        <v>0</v>
      </c>
      <c r="BL303" s="18" t="s">
        <v>164</v>
      </c>
      <c r="BM303" s="161" t="s">
        <v>2476</v>
      </c>
    </row>
    <row r="304" spans="1:47" s="2" customFormat="1" ht="12">
      <c r="A304" s="33"/>
      <c r="B304" s="34"/>
      <c r="C304" s="33"/>
      <c r="D304" s="199" t="s">
        <v>638</v>
      </c>
      <c r="E304" s="33"/>
      <c r="F304" s="200" t="s">
        <v>2477</v>
      </c>
      <c r="G304" s="33"/>
      <c r="H304" s="33"/>
      <c r="I304" s="201"/>
      <c r="J304" s="33"/>
      <c r="K304" s="33"/>
      <c r="L304" s="34"/>
      <c r="M304" s="202"/>
      <c r="N304" s="203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638</v>
      </c>
      <c r="AU304" s="18" t="s">
        <v>86</v>
      </c>
    </row>
    <row r="305" spans="2:51" s="14" customFormat="1" ht="12">
      <c r="B305" s="186"/>
      <c r="D305" s="179" t="s">
        <v>245</v>
      </c>
      <c r="E305" s="187" t="s">
        <v>1</v>
      </c>
      <c r="F305" s="188" t="s">
        <v>2365</v>
      </c>
      <c r="H305" s="189">
        <v>40</v>
      </c>
      <c r="I305" s="190"/>
      <c r="L305" s="186"/>
      <c r="M305" s="191"/>
      <c r="N305" s="192"/>
      <c r="O305" s="192"/>
      <c r="P305" s="192"/>
      <c r="Q305" s="192"/>
      <c r="R305" s="192"/>
      <c r="S305" s="192"/>
      <c r="T305" s="193"/>
      <c r="AT305" s="187" t="s">
        <v>245</v>
      </c>
      <c r="AU305" s="187" t="s">
        <v>86</v>
      </c>
      <c r="AV305" s="14" t="s">
        <v>86</v>
      </c>
      <c r="AW305" s="14" t="s">
        <v>31</v>
      </c>
      <c r="AX305" s="14" t="s">
        <v>33</v>
      </c>
      <c r="AY305" s="187" t="s">
        <v>157</v>
      </c>
    </row>
    <row r="306" spans="1:47" s="2" customFormat="1" ht="12">
      <c r="A306" s="33"/>
      <c r="B306" s="34"/>
      <c r="C306" s="33"/>
      <c r="D306" s="179" t="s">
        <v>782</v>
      </c>
      <c r="E306" s="33"/>
      <c r="F306" s="220" t="s">
        <v>2431</v>
      </c>
      <c r="G306" s="33"/>
      <c r="H306" s="33"/>
      <c r="I306" s="33"/>
      <c r="J306" s="33"/>
      <c r="K306" s="33"/>
      <c r="L306" s="34"/>
      <c r="M306" s="202"/>
      <c r="N306" s="203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U306" s="18" t="s">
        <v>86</v>
      </c>
    </row>
    <row r="307" spans="1:47" s="2" customFormat="1" ht="12">
      <c r="A307" s="33"/>
      <c r="B307" s="34"/>
      <c r="C307" s="33"/>
      <c r="D307" s="179" t="s">
        <v>782</v>
      </c>
      <c r="E307" s="33"/>
      <c r="F307" s="221" t="s">
        <v>2423</v>
      </c>
      <c r="G307" s="33"/>
      <c r="H307" s="222">
        <v>0</v>
      </c>
      <c r="I307" s="33"/>
      <c r="J307" s="33"/>
      <c r="K307" s="33"/>
      <c r="L307" s="34"/>
      <c r="M307" s="202"/>
      <c r="N307" s="203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U307" s="18" t="s">
        <v>86</v>
      </c>
    </row>
    <row r="308" spans="1:47" s="2" customFormat="1" ht="12">
      <c r="A308" s="33"/>
      <c r="B308" s="34"/>
      <c r="C308" s="33"/>
      <c r="D308" s="179" t="s">
        <v>782</v>
      </c>
      <c r="E308" s="33"/>
      <c r="F308" s="221" t="s">
        <v>2424</v>
      </c>
      <c r="G308" s="33"/>
      <c r="H308" s="222">
        <v>40</v>
      </c>
      <c r="I308" s="33"/>
      <c r="J308" s="33"/>
      <c r="K308" s="33"/>
      <c r="L308" s="34"/>
      <c r="M308" s="202"/>
      <c r="N308" s="203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U308" s="18" t="s">
        <v>86</v>
      </c>
    </row>
    <row r="309" spans="1:47" s="2" customFormat="1" ht="12">
      <c r="A309" s="33"/>
      <c r="B309" s="34"/>
      <c r="C309" s="33"/>
      <c r="D309" s="179" t="s">
        <v>782</v>
      </c>
      <c r="E309" s="33"/>
      <c r="F309" s="221" t="s">
        <v>645</v>
      </c>
      <c r="G309" s="33"/>
      <c r="H309" s="222">
        <v>40</v>
      </c>
      <c r="I309" s="33"/>
      <c r="J309" s="33"/>
      <c r="K309" s="33"/>
      <c r="L309" s="34"/>
      <c r="M309" s="202"/>
      <c r="N309" s="203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U309" s="18" t="s">
        <v>86</v>
      </c>
    </row>
    <row r="310" spans="1:65" s="2" customFormat="1" ht="16.5" customHeight="1">
      <c r="A310" s="33"/>
      <c r="B310" s="149"/>
      <c r="C310" s="150" t="s">
        <v>313</v>
      </c>
      <c r="D310" s="150" t="s">
        <v>160</v>
      </c>
      <c r="E310" s="151" t="s">
        <v>2478</v>
      </c>
      <c r="F310" s="152" t="s">
        <v>2479</v>
      </c>
      <c r="G310" s="153" t="s">
        <v>284</v>
      </c>
      <c r="H310" s="154">
        <v>40</v>
      </c>
      <c r="I310" s="155"/>
      <c r="J310" s="156">
        <f>ROUND(I310*H310,2)</f>
        <v>0</v>
      </c>
      <c r="K310" s="152" t="s">
        <v>1</v>
      </c>
      <c r="L310" s="34"/>
      <c r="M310" s="157" t="s">
        <v>1</v>
      </c>
      <c r="N310" s="158" t="s">
        <v>43</v>
      </c>
      <c r="O310" s="59"/>
      <c r="P310" s="159">
        <f>O310*H310</f>
        <v>0</v>
      </c>
      <c r="Q310" s="159">
        <v>0.00109</v>
      </c>
      <c r="R310" s="159">
        <f>Q310*H310</f>
        <v>0.0436</v>
      </c>
      <c r="S310" s="159">
        <v>0</v>
      </c>
      <c r="T310" s="160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1" t="s">
        <v>164</v>
      </c>
      <c r="AT310" s="161" t="s">
        <v>160</v>
      </c>
      <c r="AU310" s="161" t="s">
        <v>86</v>
      </c>
      <c r="AY310" s="18" t="s">
        <v>157</v>
      </c>
      <c r="BE310" s="162">
        <f>IF(N310="základní",J310,0)</f>
        <v>0</v>
      </c>
      <c r="BF310" s="162">
        <f>IF(N310="snížená",J310,0)</f>
        <v>0</v>
      </c>
      <c r="BG310" s="162">
        <f>IF(N310="zákl. přenesená",J310,0)</f>
        <v>0</v>
      </c>
      <c r="BH310" s="162">
        <f>IF(N310="sníž. přenesená",J310,0)</f>
        <v>0</v>
      </c>
      <c r="BI310" s="162">
        <f>IF(N310="nulová",J310,0)</f>
        <v>0</v>
      </c>
      <c r="BJ310" s="18" t="s">
        <v>33</v>
      </c>
      <c r="BK310" s="162">
        <f>ROUND(I310*H310,2)</f>
        <v>0</v>
      </c>
      <c r="BL310" s="18" t="s">
        <v>164</v>
      </c>
      <c r="BM310" s="161" t="s">
        <v>2480</v>
      </c>
    </row>
    <row r="311" spans="2:51" s="14" customFormat="1" ht="12">
      <c r="B311" s="186"/>
      <c r="D311" s="179" t="s">
        <v>245</v>
      </c>
      <c r="E311" s="187" t="s">
        <v>1</v>
      </c>
      <c r="F311" s="188" t="s">
        <v>2365</v>
      </c>
      <c r="H311" s="189">
        <v>40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7" t="s">
        <v>245</v>
      </c>
      <c r="AU311" s="187" t="s">
        <v>86</v>
      </c>
      <c r="AV311" s="14" t="s">
        <v>86</v>
      </c>
      <c r="AW311" s="14" t="s">
        <v>31</v>
      </c>
      <c r="AX311" s="14" t="s">
        <v>33</v>
      </c>
      <c r="AY311" s="187" t="s">
        <v>157</v>
      </c>
    </row>
    <row r="312" spans="1:47" s="2" customFormat="1" ht="12">
      <c r="A312" s="33"/>
      <c r="B312" s="34"/>
      <c r="C312" s="33"/>
      <c r="D312" s="179" t="s">
        <v>782</v>
      </c>
      <c r="E312" s="33"/>
      <c r="F312" s="220" t="s">
        <v>2431</v>
      </c>
      <c r="G312" s="33"/>
      <c r="H312" s="33"/>
      <c r="I312" s="33"/>
      <c r="J312" s="33"/>
      <c r="K312" s="33"/>
      <c r="L312" s="34"/>
      <c r="M312" s="202"/>
      <c r="N312" s="203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U312" s="18" t="s">
        <v>86</v>
      </c>
    </row>
    <row r="313" spans="1:47" s="2" customFormat="1" ht="12">
      <c r="A313" s="33"/>
      <c r="B313" s="34"/>
      <c r="C313" s="33"/>
      <c r="D313" s="179" t="s">
        <v>782</v>
      </c>
      <c r="E313" s="33"/>
      <c r="F313" s="221" t="s">
        <v>2423</v>
      </c>
      <c r="G313" s="33"/>
      <c r="H313" s="222">
        <v>0</v>
      </c>
      <c r="I313" s="33"/>
      <c r="J313" s="33"/>
      <c r="K313" s="33"/>
      <c r="L313" s="34"/>
      <c r="M313" s="202"/>
      <c r="N313" s="203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U313" s="18" t="s">
        <v>86</v>
      </c>
    </row>
    <row r="314" spans="1:47" s="2" customFormat="1" ht="12">
      <c r="A314" s="33"/>
      <c r="B314" s="34"/>
      <c r="C314" s="33"/>
      <c r="D314" s="179" t="s">
        <v>782</v>
      </c>
      <c r="E314" s="33"/>
      <c r="F314" s="221" t="s">
        <v>2424</v>
      </c>
      <c r="G314" s="33"/>
      <c r="H314" s="222">
        <v>40</v>
      </c>
      <c r="I314" s="33"/>
      <c r="J314" s="33"/>
      <c r="K314" s="33"/>
      <c r="L314" s="34"/>
      <c r="M314" s="202"/>
      <c r="N314" s="203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U314" s="18" t="s">
        <v>86</v>
      </c>
    </row>
    <row r="315" spans="1:47" s="2" customFormat="1" ht="12">
      <c r="A315" s="33"/>
      <c r="B315" s="34"/>
      <c r="C315" s="33"/>
      <c r="D315" s="179" t="s">
        <v>782</v>
      </c>
      <c r="E315" s="33"/>
      <c r="F315" s="221" t="s">
        <v>645</v>
      </c>
      <c r="G315" s="33"/>
      <c r="H315" s="222">
        <v>40</v>
      </c>
      <c r="I315" s="33"/>
      <c r="J315" s="33"/>
      <c r="K315" s="33"/>
      <c r="L315" s="34"/>
      <c r="M315" s="202"/>
      <c r="N315" s="203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U315" s="18" t="s">
        <v>86</v>
      </c>
    </row>
    <row r="316" spans="1:65" s="2" customFormat="1" ht="16.5" customHeight="1">
      <c r="A316" s="33"/>
      <c r="B316" s="149"/>
      <c r="C316" s="150" t="s">
        <v>230</v>
      </c>
      <c r="D316" s="150" t="s">
        <v>160</v>
      </c>
      <c r="E316" s="151" t="s">
        <v>2481</v>
      </c>
      <c r="F316" s="152" t="s">
        <v>2482</v>
      </c>
      <c r="G316" s="153" t="s">
        <v>284</v>
      </c>
      <c r="H316" s="154">
        <v>40</v>
      </c>
      <c r="I316" s="155"/>
      <c r="J316" s="156">
        <f>ROUND(I316*H316,2)</f>
        <v>0</v>
      </c>
      <c r="K316" s="152" t="s">
        <v>636</v>
      </c>
      <c r="L316" s="34"/>
      <c r="M316" s="157" t="s">
        <v>1</v>
      </c>
      <c r="N316" s="158" t="s">
        <v>43</v>
      </c>
      <c r="O316" s="59"/>
      <c r="P316" s="159">
        <f>O316*H316</f>
        <v>0</v>
      </c>
      <c r="Q316" s="159">
        <v>0</v>
      </c>
      <c r="R316" s="159">
        <f>Q316*H316</f>
        <v>0</v>
      </c>
      <c r="S316" s="159">
        <v>0</v>
      </c>
      <c r="T316" s="160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1" t="s">
        <v>164</v>
      </c>
      <c r="AT316" s="161" t="s">
        <v>160</v>
      </c>
      <c r="AU316" s="161" t="s">
        <v>86</v>
      </c>
      <c r="AY316" s="18" t="s">
        <v>157</v>
      </c>
      <c r="BE316" s="162">
        <f>IF(N316="základní",J316,0)</f>
        <v>0</v>
      </c>
      <c r="BF316" s="162">
        <f>IF(N316="snížená",J316,0)</f>
        <v>0</v>
      </c>
      <c r="BG316" s="162">
        <f>IF(N316="zákl. přenesená",J316,0)</f>
        <v>0</v>
      </c>
      <c r="BH316" s="162">
        <f>IF(N316="sníž. přenesená",J316,0)</f>
        <v>0</v>
      </c>
      <c r="BI316" s="162">
        <f>IF(N316="nulová",J316,0)</f>
        <v>0</v>
      </c>
      <c r="BJ316" s="18" t="s">
        <v>33</v>
      </c>
      <c r="BK316" s="162">
        <f>ROUND(I316*H316,2)</f>
        <v>0</v>
      </c>
      <c r="BL316" s="18" t="s">
        <v>164</v>
      </c>
      <c r="BM316" s="161" t="s">
        <v>2483</v>
      </c>
    </row>
    <row r="317" spans="1:47" s="2" customFormat="1" ht="12">
      <c r="A317" s="33"/>
      <c r="B317" s="34"/>
      <c r="C317" s="33"/>
      <c r="D317" s="199" t="s">
        <v>638</v>
      </c>
      <c r="E317" s="33"/>
      <c r="F317" s="200" t="s">
        <v>2484</v>
      </c>
      <c r="G317" s="33"/>
      <c r="H317" s="33"/>
      <c r="I317" s="201"/>
      <c r="J317" s="33"/>
      <c r="K317" s="33"/>
      <c r="L317" s="34"/>
      <c r="M317" s="202"/>
      <c r="N317" s="203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638</v>
      </c>
      <c r="AU317" s="18" t="s">
        <v>86</v>
      </c>
    </row>
    <row r="318" spans="2:51" s="14" customFormat="1" ht="12">
      <c r="B318" s="186"/>
      <c r="D318" s="179" t="s">
        <v>245</v>
      </c>
      <c r="E318" s="187" t="s">
        <v>1</v>
      </c>
      <c r="F318" s="188" t="s">
        <v>2365</v>
      </c>
      <c r="H318" s="189">
        <v>40</v>
      </c>
      <c r="I318" s="190"/>
      <c r="L318" s="186"/>
      <c r="M318" s="191"/>
      <c r="N318" s="192"/>
      <c r="O318" s="192"/>
      <c r="P318" s="192"/>
      <c r="Q318" s="192"/>
      <c r="R318" s="192"/>
      <c r="S318" s="192"/>
      <c r="T318" s="193"/>
      <c r="AT318" s="187" t="s">
        <v>245</v>
      </c>
      <c r="AU318" s="187" t="s">
        <v>86</v>
      </c>
      <c r="AV318" s="14" t="s">
        <v>86</v>
      </c>
      <c r="AW318" s="14" t="s">
        <v>31</v>
      </c>
      <c r="AX318" s="14" t="s">
        <v>33</v>
      </c>
      <c r="AY318" s="187" t="s">
        <v>157</v>
      </c>
    </row>
    <row r="319" spans="1:47" s="2" customFormat="1" ht="12">
      <c r="A319" s="33"/>
      <c r="B319" s="34"/>
      <c r="C319" s="33"/>
      <c r="D319" s="179" t="s">
        <v>782</v>
      </c>
      <c r="E319" s="33"/>
      <c r="F319" s="220" t="s">
        <v>2431</v>
      </c>
      <c r="G319" s="33"/>
      <c r="H319" s="33"/>
      <c r="I319" s="33"/>
      <c r="J319" s="33"/>
      <c r="K319" s="33"/>
      <c r="L319" s="34"/>
      <c r="M319" s="202"/>
      <c r="N319" s="203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U319" s="18" t="s">
        <v>86</v>
      </c>
    </row>
    <row r="320" spans="1:47" s="2" customFormat="1" ht="12">
      <c r="A320" s="33"/>
      <c r="B320" s="34"/>
      <c r="C320" s="33"/>
      <c r="D320" s="179" t="s">
        <v>782</v>
      </c>
      <c r="E320" s="33"/>
      <c r="F320" s="221" t="s">
        <v>2423</v>
      </c>
      <c r="G320" s="33"/>
      <c r="H320" s="222">
        <v>0</v>
      </c>
      <c r="I320" s="33"/>
      <c r="J320" s="33"/>
      <c r="K320" s="33"/>
      <c r="L320" s="34"/>
      <c r="M320" s="202"/>
      <c r="N320" s="203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U320" s="18" t="s">
        <v>86</v>
      </c>
    </row>
    <row r="321" spans="1:47" s="2" customFormat="1" ht="12">
      <c r="A321" s="33"/>
      <c r="B321" s="34"/>
      <c r="C321" s="33"/>
      <c r="D321" s="179" t="s">
        <v>782</v>
      </c>
      <c r="E321" s="33"/>
      <c r="F321" s="221" t="s">
        <v>2424</v>
      </c>
      <c r="G321" s="33"/>
      <c r="H321" s="222">
        <v>40</v>
      </c>
      <c r="I321" s="33"/>
      <c r="J321" s="33"/>
      <c r="K321" s="33"/>
      <c r="L321" s="34"/>
      <c r="M321" s="202"/>
      <c r="N321" s="203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U321" s="18" t="s">
        <v>86</v>
      </c>
    </row>
    <row r="322" spans="1:47" s="2" customFormat="1" ht="12">
      <c r="A322" s="33"/>
      <c r="B322" s="34"/>
      <c r="C322" s="33"/>
      <c r="D322" s="179" t="s">
        <v>782</v>
      </c>
      <c r="E322" s="33"/>
      <c r="F322" s="221" t="s">
        <v>645</v>
      </c>
      <c r="G322" s="33"/>
      <c r="H322" s="222">
        <v>40</v>
      </c>
      <c r="I322" s="33"/>
      <c r="J322" s="33"/>
      <c r="K322" s="33"/>
      <c r="L322" s="34"/>
      <c r="M322" s="202"/>
      <c r="N322" s="203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U322" s="18" t="s">
        <v>86</v>
      </c>
    </row>
    <row r="323" spans="1:65" s="2" customFormat="1" ht="16.5" customHeight="1">
      <c r="A323" s="33"/>
      <c r="B323" s="149"/>
      <c r="C323" s="150" t="s">
        <v>318</v>
      </c>
      <c r="D323" s="150" t="s">
        <v>160</v>
      </c>
      <c r="E323" s="151" t="s">
        <v>2485</v>
      </c>
      <c r="F323" s="152" t="s">
        <v>2486</v>
      </c>
      <c r="G323" s="153" t="s">
        <v>284</v>
      </c>
      <c r="H323" s="154">
        <v>40</v>
      </c>
      <c r="I323" s="155"/>
      <c r="J323" s="156">
        <f>ROUND(I323*H323,2)</f>
        <v>0</v>
      </c>
      <c r="K323" s="152" t="s">
        <v>636</v>
      </c>
      <c r="L323" s="34"/>
      <c r="M323" s="157" t="s">
        <v>1</v>
      </c>
      <c r="N323" s="158" t="s">
        <v>43</v>
      </c>
      <c r="O323" s="59"/>
      <c r="P323" s="159">
        <f>O323*H323</f>
        <v>0</v>
      </c>
      <c r="Q323" s="159">
        <v>0</v>
      </c>
      <c r="R323" s="159">
        <f>Q323*H323</f>
        <v>0</v>
      </c>
      <c r="S323" s="159">
        <v>0</v>
      </c>
      <c r="T323" s="16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1" t="s">
        <v>164</v>
      </c>
      <c r="AT323" s="161" t="s">
        <v>160</v>
      </c>
      <c r="AU323" s="161" t="s">
        <v>86</v>
      </c>
      <c r="AY323" s="18" t="s">
        <v>157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8" t="s">
        <v>33</v>
      </c>
      <c r="BK323" s="162">
        <f>ROUND(I323*H323,2)</f>
        <v>0</v>
      </c>
      <c r="BL323" s="18" t="s">
        <v>164</v>
      </c>
      <c r="BM323" s="161" t="s">
        <v>2487</v>
      </c>
    </row>
    <row r="324" spans="1:47" s="2" customFormat="1" ht="12">
      <c r="A324" s="33"/>
      <c r="B324" s="34"/>
      <c r="C324" s="33"/>
      <c r="D324" s="199" t="s">
        <v>638</v>
      </c>
      <c r="E324" s="33"/>
      <c r="F324" s="200" t="s">
        <v>2488</v>
      </c>
      <c r="G324" s="33"/>
      <c r="H324" s="33"/>
      <c r="I324" s="201"/>
      <c r="J324" s="33"/>
      <c r="K324" s="33"/>
      <c r="L324" s="34"/>
      <c r="M324" s="202"/>
      <c r="N324" s="203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638</v>
      </c>
      <c r="AU324" s="18" t="s">
        <v>86</v>
      </c>
    </row>
    <row r="325" spans="2:51" s="14" customFormat="1" ht="12">
      <c r="B325" s="186"/>
      <c r="D325" s="179" t="s">
        <v>245</v>
      </c>
      <c r="E325" s="187" t="s">
        <v>1</v>
      </c>
      <c r="F325" s="188" t="s">
        <v>2365</v>
      </c>
      <c r="H325" s="189">
        <v>40</v>
      </c>
      <c r="I325" s="190"/>
      <c r="L325" s="186"/>
      <c r="M325" s="191"/>
      <c r="N325" s="192"/>
      <c r="O325" s="192"/>
      <c r="P325" s="192"/>
      <c r="Q325" s="192"/>
      <c r="R325" s="192"/>
      <c r="S325" s="192"/>
      <c r="T325" s="193"/>
      <c r="AT325" s="187" t="s">
        <v>245</v>
      </c>
      <c r="AU325" s="187" t="s">
        <v>86</v>
      </c>
      <c r="AV325" s="14" t="s">
        <v>86</v>
      </c>
      <c r="AW325" s="14" t="s">
        <v>31</v>
      </c>
      <c r="AX325" s="14" t="s">
        <v>33</v>
      </c>
      <c r="AY325" s="187" t="s">
        <v>157</v>
      </c>
    </row>
    <row r="326" spans="1:47" s="2" customFormat="1" ht="12">
      <c r="A326" s="33"/>
      <c r="B326" s="34"/>
      <c r="C326" s="33"/>
      <c r="D326" s="179" t="s">
        <v>782</v>
      </c>
      <c r="E326" s="33"/>
      <c r="F326" s="220" t="s">
        <v>2431</v>
      </c>
      <c r="G326" s="33"/>
      <c r="H326" s="33"/>
      <c r="I326" s="33"/>
      <c r="J326" s="33"/>
      <c r="K326" s="33"/>
      <c r="L326" s="34"/>
      <c r="M326" s="202"/>
      <c r="N326" s="203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U326" s="18" t="s">
        <v>86</v>
      </c>
    </row>
    <row r="327" spans="1:47" s="2" customFormat="1" ht="12">
      <c r="A327" s="33"/>
      <c r="B327" s="34"/>
      <c r="C327" s="33"/>
      <c r="D327" s="179" t="s">
        <v>782</v>
      </c>
      <c r="E327" s="33"/>
      <c r="F327" s="221" t="s">
        <v>2423</v>
      </c>
      <c r="G327" s="33"/>
      <c r="H327" s="222">
        <v>0</v>
      </c>
      <c r="I327" s="33"/>
      <c r="J327" s="33"/>
      <c r="K327" s="33"/>
      <c r="L327" s="34"/>
      <c r="M327" s="202"/>
      <c r="N327" s="203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U327" s="18" t="s">
        <v>86</v>
      </c>
    </row>
    <row r="328" spans="1:47" s="2" customFormat="1" ht="12">
      <c r="A328" s="33"/>
      <c r="B328" s="34"/>
      <c r="C328" s="33"/>
      <c r="D328" s="179" t="s">
        <v>782</v>
      </c>
      <c r="E328" s="33"/>
      <c r="F328" s="221" t="s">
        <v>2424</v>
      </c>
      <c r="G328" s="33"/>
      <c r="H328" s="222">
        <v>40</v>
      </c>
      <c r="I328" s="33"/>
      <c r="J328" s="33"/>
      <c r="K328" s="33"/>
      <c r="L328" s="34"/>
      <c r="M328" s="202"/>
      <c r="N328" s="203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U328" s="18" t="s">
        <v>86</v>
      </c>
    </row>
    <row r="329" spans="1:47" s="2" customFormat="1" ht="12">
      <c r="A329" s="33"/>
      <c r="B329" s="34"/>
      <c r="C329" s="33"/>
      <c r="D329" s="179" t="s">
        <v>782</v>
      </c>
      <c r="E329" s="33"/>
      <c r="F329" s="221" t="s">
        <v>645</v>
      </c>
      <c r="G329" s="33"/>
      <c r="H329" s="222">
        <v>40</v>
      </c>
      <c r="I329" s="33"/>
      <c r="J329" s="33"/>
      <c r="K329" s="33"/>
      <c r="L329" s="34"/>
      <c r="M329" s="202"/>
      <c r="N329" s="203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U329" s="18" t="s">
        <v>86</v>
      </c>
    </row>
    <row r="330" spans="2:63" s="12" customFormat="1" ht="22.9" customHeight="1">
      <c r="B330" s="136"/>
      <c r="D330" s="137" t="s">
        <v>77</v>
      </c>
      <c r="E330" s="147" t="s">
        <v>2489</v>
      </c>
      <c r="F330" s="147" t="s">
        <v>2490</v>
      </c>
      <c r="I330" s="139"/>
      <c r="J330" s="148">
        <f>BK330</f>
        <v>0</v>
      </c>
      <c r="L330" s="136"/>
      <c r="M330" s="141"/>
      <c r="N330" s="142"/>
      <c r="O330" s="142"/>
      <c r="P330" s="143">
        <f>SUM(P331:P519)</f>
        <v>0</v>
      </c>
      <c r="Q330" s="142"/>
      <c r="R330" s="143">
        <f>SUM(R331:R519)</f>
        <v>0.7968299999999999</v>
      </c>
      <c r="S330" s="142"/>
      <c r="T330" s="144">
        <f>SUM(T331:T519)</f>
        <v>2.58</v>
      </c>
      <c r="AR330" s="137" t="s">
        <v>33</v>
      </c>
      <c r="AT330" s="145" t="s">
        <v>77</v>
      </c>
      <c r="AU330" s="145" t="s">
        <v>33</v>
      </c>
      <c r="AY330" s="137" t="s">
        <v>157</v>
      </c>
      <c r="BK330" s="146">
        <f>SUM(BK331:BK519)</f>
        <v>0</v>
      </c>
    </row>
    <row r="331" spans="1:65" s="2" customFormat="1" ht="16.5" customHeight="1">
      <c r="A331" s="33"/>
      <c r="B331" s="149"/>
      <c r="C331" s="150" t="s">
        <v>275</v>
      </c>
      <c r="D331" s="150" t="s">
        <v>160</v>
      </c>
      <c r="E331" s="151" t="s">
        <v>2419</v>
      </c>
      <c r="F331" s="152" t="s">
        <v>2420</v>
      </c>
      <c r="G331" s="153" t="s">
        <v>284</v>
      </c>
      <c r="H331" s="154">
        <v>30</v>
      </c>
      <c r="I331" s="155"/>
      <c r="J331" s="156">
        <f>ROUND(I331*H331,2)</f>
        <v>0</v>
      </c>
      <c r="K331" s="152" t="s">
        <v>636</v>
      </c>
      <c r="L331" s="34"/>
      <c r="M331" s="157" t="s">
        <v>1</v>
      </c>
      <c r="N331" s="158" t="s">
        <v>43</v>
      </c>
      <c r="O331" s="59"/>
      <c r="P331" s="159">
        <f>O331*H331</f>
        <v>0</v>
      </c>
      <c r="Q331" s="159">
        <v>0</v>
      </c>
      <c r="R331" s="159">
        <f>Q331*H331</f>
        <v>0</v>
      </c>
      <c r="S331" s="159">
        <v>0</v>
      </c>
      <c r="T331" s="160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1" t="s">
        <v>164</v>
      </c>
      <c r="AT331" s="161" t="s">
        <v>160</v>
      </c>
      <c r="AU331" s="161" t="s">
        <v>86</v>
      </c>
      <c r="AY331" s="18" t="s">
        <v>157</v>
      </c>
      <c r="BE331" s="162">
        <f>IF(N331="základní",J331,0)</f>
        <v>0</v>
      </c>
      <c r="BF331" s="162">
        <f>IF(N331="snížená",J331,0)</f>
        <v>0</v>
      </c>
      <c r="BG331" s="162">
        <f>IF(N331="zákl. přenesená",J331,0)</f>
        <v>0</v>
      </c>
      <c r="BH331" s="162">
        <f>IF(N331="sníž. přenesená",J331,0)</f>
        <v>0</v>
      </c>
      <c r="BI331" s="162">
        <f>IF(N331="nulová",J331,0)</f>
        <v>0</v>
      </c>
      <c r="BJ331" s="18" t="s">
        <v>33</v>
      </c>
      <c r="BK331" s="162">
        <f>ROUND(I331*H331,2)</f>
        <v>0</v>
      </c>
      <c r="BL331" s="18" t="s">
        <v>164</v>
      </c>
      <c r="BM331" s="161" t="s">
        <v>2491</v>
      </c>
    </row>
    <row r="332" spans="1:47" s="2" customFormat="1" ht="12">
      <c r="A332" s="33"/>
      <c r="B332" s="34"/>
      <c r="C332" s="33"/>
      <c r="D332" s="199" t="s">
        <v>638</v>
      </c>
      <c r="E332" s="33"/>
      <c r="F332" s="200" t="s">
        <v>2422</v>
      </c>
      <c r="G332" s="33"/>
      <c r="H332" s="33"/>
      <c r="I332" s="201"/>
      <c r="J332" s="33"/>
      <c r="K332" s="33"/>
      <c r="L332" s="34"/>
      <c r="M332" s="202"/>
      <c r="N332" s="203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638</v>
      </c>
      <c r="AU332" s="18" t="s">
        <v>86</v>
      </c>
    </row>
    <row r="333" spans="2:51" s="13" customFormat="1" ht="12">
      <c r="B333" s="178"/>
      <c r="D333" s="179" t="s">
        <v>245</v>
      </c>
      <c r="E333" s="180" t="s">
        <v>1</v>
      </c>
      <c r="F333" s="181" t="s">
        <v>2492</v>
      </c>
      <c r="H333" s="180" t="s">
        <v>1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80" t="s">
        <v>245</v>
      </c>
      <c r="AU333" s="180" t="s">
        <v>86</v>
      </c>
      <c r="AV333" s="13" t="s">
        <v>33</v>
      </c>
      <c r="AW333" s="13" t="s">
        <v>31</v>
      </c>
      <c r="AX333" s="13" t="s">
        <v>78</v>
      </c>
      <c r="AY333" s="180" t="s">
        <v>157</v>
      </c>
    </row>
    <row r="334" spans="2:51" s="14" customFormat="1" ht="12">
      <c r="B334" s="186"/>
      <c r="D334" s="179" t="s">
        <v>245</v>
      </c>
      <c r="E334" s="187" t="s">
        <v>1</v>
      </c>
      <c r="F334" s="188" t="s">
        <v>2493</v>
      </c>
      <c r="H334" s="189">
        <v>30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7" t="s">
        <v>245</v>
      </c>
      <c r="AU334" s="187" t="s">
        <v>86</v>
      </c>
      <c r="AV334" s="14" t="s">
        <v>86</v>
      </c>
      <c r="AW334" s="14" t="s">
        <v>31</v>
      </c>
      <c r="AX334" s="14" t="s">
        <v>78</v>
      </c>
      <c r="AY334" s="187" t="s">
        <v>157</v>
      </c>
    </row>
    <row r="335" spans="2:51" s="15" customFormat="1" ht="12">
      <c r="B335" s="204"/>
      <c r="D335" s="179" t="s">
        <v>245</v>
      </c>
      <c r="E335" s="205" t="s">
        <v>2366</v>
      </c>
      <c r="F335" s="206" t="s">
        <v>645</v>
      </c>
      <c r="H335" s="207">
        <v>30</v>
      </c>
      <c r="I335" s="208"/>
      <c r="L335" s="204"/>
      <c r="M335" s="209"/>
      <c r="N335" s="210"/>
      <c r="O335" s="210"/>
      <c r="P335" s="210"/>
      <c r="Q335" s="210"/>
      <c r="R335" s="210"/>
      <c r="S335" s="210"/>
      <c r="T335" s="211"/>
      <c r="AT335" s="205" t="s">
        <v>245</v>
      </c>
      <c r="AU335" s="205" t="s">
        <v>86</v>
      </c>
      <c r="AV335" s="15" t="s">
        <v>164</v>
      </c>
      <c r="AW335" s="15" t="s">
        <v>31</v>
      </c>
      <c r="AX335" s="15" t="s">
        <v>33</v>
      </c>
      <c r="AY335" s="205" t="s">
        <v>157</v>
      </c>
    </row>
    <row r="336" spans="1:65" s="2" customFormat="1" ht="16.5" customHeight="1">
      <c r="A336" s="33"/>
      <c r="B336" s="149"/>
      <c r="C336" s="150" t="s">
        <v>323</v>
      </c>
      <c r="D336" s="150" t="s">
        <v>160</v>
      </c>
      <c r="E336" s="151" t="s">
        <v>2427</v>
      </c>
      <c r="F336" s="152" t="s">
        <v>2428</v>
      </c>
      <c r="G336" s="153" t="s">
        <v>284</v>
      </c>
      <c r="H336" s="154">
        <v>30</v>
      </c>
      <c r="I336" s="155"/>
      <c r="J336" s="156">
        <f>ROUND(I336*H336,2)</f>
        <v>0</v>
      </c>
      <c r="K336" s="152" t="s">
        <v>636</v>
      </c>
      <c r="L336" s="34"/>
      <c r="M336" s="157" t="s">
        <v>1</v>
      </c>
      <c r="N336" s="158" t="s">
        <v>43</v>
      </c>
      <c r="O336" s="59"/>
      <c r="P336" s="159">
        <f>O336*H336</f>
        <v>0</v>
      </c>
      <c r="Q336" s="159">
        <v>0</v>
      </c>
      <c r="R336" s="159">
        <f>Q336*H336</f>
        <v>0</v>
      </c>
      <c r="S336" s="159">
        <v>0.075</v>
      </c>
      <c r="T336" s="160">
        <f>S336*H336</f>
        <v>2.25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1" t="s">
        <v>164</v>
      </c>
      <c r="AT336" s="161" t="s">
        <v>160</v>
      </c>
      <c r="AU336" s="161" t="s">
        <v>86</v>
      </c>
      <c r="AY336" s="18" t="s">
        <v>157</v>
      </c>
      <c r="BE336" s="162">
        <f>IF(N336="základní",J336,0)</f>
        <v>0</v>
      </c>
      <c r="BF336" s="162">
        <f>IF(N336="snížená",J336,0)</f>
        <v>0</v>
      </c>
      <c r="BG336" s="162">
        <f>IF(N336="zákl. přenesená",J336,0)</f>
        <v>0</v>
      </c>
      <c r="BH336" s="162">
        <f>IF(N336="sníž. přenesená",J336,0)</f>
        <v>0</v>
      </c>
      <c r="BI336" s="162">
        <f>IF(N336="nulová",J336,0)</f>
        <v>0</v>
      </c>
      <c r="BJ336" s="18" t="s">
        <v>33</v>
      </c>
      <c r="BK336" s="162">
        <f>ROUND(I336*H336,2)</f>
        <v>0</v>
      </c>
      <c r="BL336" s="18" t="s">
        <v>164</v>
      </c>
      <c r="BM336" s="161" t="s">
        <v>2494</v>
      </c>
    </row>
    <row r="337" spans="1:47" s="2" customFormat="1" ht="12">
      <c r="A337" s="33"/>
      <c r="B337" s="34"/>
      <c r="C337" s="33"/>
      <c r="D337" s="199" t="s">
        <v>638</v>
      </c>
      <c r="E337" s="33"/>
      <c r="F337" s="200" t="s">
        <v>2430</v>
      </c>
      <c r="G337" s="33"/>
      <c r="H337" s="33"/>
      <c r="I337" s="201"/>
      <c r="J337" s="33"/>
      <c r="K337" s="33"/>
      <c r="L337" s="34"/>
      <c r="M337" s="202"/>
      <c r="N337" s="203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638</v>
      </c>
      <c r="AU337" s="18" t="s">
        <v>86</v>
      </c>
    </row>
    <row r="338" spans="2:51" s="14" customFormat="1" ht="12">
      <c r="B338" s="186"/>
      <c r="D338" s="179" t="s">
        <v>245</v>
      </c>
      <c r="E338" s="187" t="s">
        <v>1</v>
      </c>
      <c r="F338" s="188" t="s">
        <v>2366</v>
      </c>
      <c r="H338" s="189">
        <v>30</v>
      </c>
      <c r="I338" s="190"/>
      <c r="L338" s="186"/>
      <c r="M338" s="191"/>
      <c r="N338" s="192"/>
      <c r="O338" s="192"/>
      <c r="P338" s="192"/>
      <c r="Q338" s="192"/>
      <c r="R338" s="192"/>
      <c r="S338" s="192"/>
      <c r="T338" s="193"/>
      <c r="AT338" s="187" t="s">
        <v>245</v>
      </c>
      <c r="AU338" s="187" t="s">
        <v>86</v>
      </c>
      <c r="AV338" s="14" t="s">
        <v>86</v>
      </c>
      <c r="AW338" s="14" t="s">
        <v>31</v>
      </c>
      <c r="AX338" s="14" t="s">
        <v>33</v>
      </c>
      <c r="AY338" s="187" t="s">
        <v>157</v>
      </c>
    </row>
    <row r="339" spans="1:47" s="2" customFormat="1" ht="12">
      <c r="A339" s="33"/>
      <c r="B339" s="34"/>
      <c r="C339" s="33"/>
      <c r="D339" s="179" t="s">
        <v>782</v>
      </c>
      <c r="E339" s="33"/>
      <c r="F339" s="220" t="s">
        <v>2495</v>
      </c>
      <c r="G339" s="33"/>
      <c r="H339" s="33"/>
      <c r="I339" s="33"/>
      <c r="J339" s="33"/>
      <c r="K339" s="33"/>
      <c r="L339" s="34"/>
      <c r="M339" s="202"/>
      <c r="N339" s="203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U339" s="18" t="s">
        <v>86</v>
      </c>
    </row>
    <row r="340" spans="1:47" s="2" customFormat="1" ht="12">
      <c r="A340" s="33"/>
      <c r="B340" s="34"/>
      <c r="C340" s="33"/>
      <c r="D340" s="179" t="s">
        <v>782</v>
      </c>
      <c r="E340" s="33"/>
      <c r="F340" s="221" t="s">
        <v>2492</v>
      </c>
      <c r="G340" s="33"/>
      <c r="H340" s="222">
        <v>0</v>
      </c>
      <c r="I340" s="33"/>
      <c r="J340" s="33"/>
      <c r="K340" s="33"/>
      <c r="L340" s="34"/>
      <c r="M340" s="202"/>
      <c r="N340" s="203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U340" s="18" t="s">
        <v>86</v>
      </c>
    </row>
    <row r="341" spans="1:47" s="2" customFormat="1" ht="12">
      <c r="A341" s="33"/>
      <c r="B341" s="34"/>
      <c r="C341" s="33"/>
      <c r="D341" s="179" t="s">
        <v>782</v>
      </c>
      <c r="E341" s="33"/>
      <c r="F341" s="221" t="s">
        <v>2493</v>
      </c>
      <c r="G341" s="33"/>
      <c r="H341" s="222">
        <v>30</v>
      </c>
      <c r="I341" s="33"/>
      <c r="J341" s="33"/>
      <c r="K341" s="33"/>
      <c r="L341" s="34"/>
      <c r="M341" s="202"/>
      <c r="N341" s="203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U341" s="18" t="s">
        <v>86</v>
      </c>
    </row>
    <row r="342" spans="1:47" s="2" customFormat="1" ht="12">
      <c r="A342" s="33"/>
      <c r="B342" s="34"/>
      <c r="C342" s="33"/>
      <c r="D342" s="179" t="s">
        <v>782</v>
      </c>
      <c r="E342" s="33"/>
      <c r="F342" s="221" t="s">
        <v>645</v>
      </c>
      <c r="G342" s="33"/>
      <c r="H342" s="222">
        <v>30</v>
      </c>
      <c r="I342" s="33"/>
      <c r="J342" s="33"/>
      <c r="K342" s="33"/>
      <c r="L342" s="34"/>
      <c r="M342" s="202"/>
      <c r="N342" s="203"/>
      <c r="O342" s="59"/>
      <c r="P342" s="59"/>
      <c r="Q342" s="59"/>
      <c r="R342" s="59"/>
      <c r="S342" s="59"/>
      <c r="T342" s="60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U342" s="18" t="s">
        <v>86</v>
      </c>
    </row>
    <row r="343" spans="1:65" s="2" customFormat="1" ht="16.5" customHeight="1">
      <c r="A343" s="33"/>
      <c r="B343" s="149"/>
      <c r="C343" s="150" t="s">
        <v>278</v>
      </c>
      <c r="D343" s="150" t="s">
        <v>160</v>
      </c>
      <c r="E343" s="151" t="s">
        <v>2393</v>
      </c>
      <c r="F343" s="152" t="s">
        <v>2394</v>
      </c>
      <c r="G343" s="153" t="s">
        <v>284</v>
      </c>
      <c r="H343" s="154">
        <v>30</v>
      </c>
      <c r="I343" s="155"/>
      <c r="J343" s="156">
        <f>ROUND(I343*H343,2)</f>
        <v>0</v>
      </c>
      <c r="K343" s="152" t="s">
        <v>636</v>
      </c>
      <c r="L343" s="34"/>
      <c r="M343" s="157" t="s">
        <v>1</v>
      </c>
      <c r="N343" s="158" t="s">
        <v>43</v>
      </c>
      <c r="O343" s="59"/>
      <c r="P343" s="159">
        <f>O343*H343</f>
        <v>0</v>
      </c>
      <c r="Q343" s="159">
        <v>0</v>
      </c>
      <c r="R343" s="159">
        <f>Q343*H343</f>
        <v>0</v>
      </c>
      <c r="S343" s="159">
        <v>0</v>
      </c>
      <c r="T343" s="160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1" t="s">
        <v>164</v>
      </c>
      <c r="AT343" s="161" t="s">
        <v>160</v>
      </c>
      <c r="AU343" s="161" t="s">
        <v>86</v>
      </c>
      <c r="AY343" s="18" t="s">
        <v>157</v>
      </c>
      <c r="BE343" s="162">
        <f>IF(N343="základní",J343,0)</f>
        <v>0</v>
      </c>
      <c r="BF343" s="162">
        <f>IF(N343="snížená",J343,0)</f>
        <v>0</v>
      </c>
      <c r="BG343" s="162">
        <f>IF(N343="zákl. přenesená",J343,0)</f>
        <v>0</v>
      </c>
      <c r="BH343" s="162">
        <f>IF(N343="sníž. přenesená",J343,0)</f>
        <v>0</v>
      </c>
      <c r="BI343" s="162">
        <f>IF(N343="nulová",J343,0)</f>
        <v>0</v>
      </c>
      <c r="BJ343" s="18" t="s">
        <v>33</v>
      </c>
      <c r="BK343" s="162">
        <f>ROUND(I343*H343,2)</f>
        <v>0</v>
      </c>
      <c r="BL343" s="18" t="s">
        <v>164</v>
      </c>
      <c r="BM343" s="161" t="s">
        <v>2496</v>
      </c>
    </row>
    <row r="344" spans="1:47" s="2" customFormat="1" ht="12">
      <c r="A344" s="33"/>
      <c r="B344" s="34"/>
      <c r="C344" s="33"/>
      <c r="D344" s="199" t="s">
        <v>638</v>
      </c>
      <c r="E344" s="33"/>
      <c r="F344" s="200" t="s">
        <v>2396</v>
      </c>
      <c r="G344" s="33"/>
      <c r="H344" s="33"/>
      <c r="I344" s="201"/>
      <c r="J344" s="33"/>
      <c r="K344" s="33"/>
      <c r="L344" s="34"/>
      <c r="M344" s="202"/>
      <c r="N344" s="203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638</v>
      </c>
      <c r="AU344" s="18" t="s">
        <v>86</v>
      </c>
    </row>
    <row r="345" spans="2:51" s="14" customFormat="1" ht="12">
      <c r="B345" s="186"/>
      <c r="D345" s="179" t="s">
        <v>245</v>
      </c>
      <c r="E345" s="187" t="s">
        <v>1</v>
      </c>
      <c r="F345" s="188" t="s">
        <v>2366</v>
      </c>
      <c r="H345" s="189">
        <v>30</v>
      </c>
      <c r="I345" s="190"/>
      <c r="L345" s="186"/>
      <c r="M345" s="191"/>
      <c r="N345" s="192"/>
      <c r="O345" s="192"/>
      <c r="P345" s="192"/>
      <c r="Q345" s="192"/>
      <c r="R345" s="192"/>
      <c r="S345" s="192"/>
      <c r="T345" s="193"/>
      <c r="AT345" s="187" t="s">
        <v>245</v>
      </c>
      <c r="AU345" s="187" t="s">
        <v>86</v>
      </c>
      <c r="AV345" s="14" t="s">
        <v>86</v>
      </c>
      <c r="AW345" s="14" t="s">
        <v>31</v>
      </c>
      <c r="AX345" s="14" t="s">
        <v>33</v>
      </c>
      <c r="AY345" s="187" t="s">
        <v>157</v>
      </c>
    </row>
    <row r="346" spans="1:47" s="2" customFormat="1" ht="12">
      <c r="A346" s="33"/>
      <c r="B346" s="34"/>
      <c r="C346" s="33"/>
      <c r="D346" s="179" t="s">
        <v>782</v>
      </c>
      <c r="E346" s="33"/>
      <c r="F346" s="220" t="s">
        <v>2495</v>
      </c>
      <c r="G346" s="33"/>
      <c r="H346" s="33"/>
      <c r="I346" s="33"/>
      <c r="J346" s="33"/>
      <c r="K346" s="33"/>
      <c r="L346" s="34"/>
      <c r="M346" s="202"/>
      <c r="N346" s="203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U346" s="18" t="s">
        <v>86</v>
      </c>
    </row>
    <row r="347" spans="1:47" s="2" customFormat="1" ht="12">
      <c r="A347" s="33"/>
      <c r="B347" s="34"/>
      <c r="C347" s="33"/>
      <c r="D347" s="179" t="s">
        <v>782</v>
      </c>
      <c r="E347" s="33"/>
      <c r="F347" s="221" t="s">
        <v>2492</v>
      </c>
      <c r="G347" s="33"/>
      <c r="H347" s="222">
        <v>0</v>
      </c>
      <c r="I347" s="33"/>
      <c r="J347" s="33"/>
      <c r="K347" s="33"/>
      <c r="L347" s="34"/>
      <c r="M347" s="202"/>
      <c r="N347" s="203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U347" s="18" t="s">
        <v>86</v>
      </c>
    </row>
    <row r="348" spans="1:47" s="2" customFormat="1" ht="12">
      <c r="A348" s="33"/>
      <c r="B348" s="34"/>
      <c r="C348" s="33"/>
      <c r="D348" s="179" t="s">
        <v>782</v>
      </c>
      <c r="E348" s="33"/>
      <c r="F348" s="221" t="s">
        <v>2493</v>
      </c>
      <c r="G348" s="33"/>
      <c r="H348" s="222">
        <v>30</v>
      </c>
      <c r="I348" s="33"/>
      <c r="J348" s="33"/>
      <c r="K348" s="33"/>
      <c r="L348" s="34"/>
      <c r="M348" s="202"/>
      <c r="N348" s="203"/>
      <c r="O348" s="59"/>
      <c r="P348" s="59"/>
      <c r="Q348" s="59"/>
      <c r="R348" s="59"/>
      <c r="S348" s="59"/>
      <c r="T348" s="60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U348" s="18" t="s">
        <v>86</v>
      </c>
    </row>
    <row r="349" spans="1:47" s="2" customFormat="1" ht="12">
      <c r="A349" s="33"/>
      <c r="B349" s="34"/>
      <c r="C349" s="33"/>
      <c r="D349" s="179" t="s">
        <v>782</v>
      </c>
      <c r="E349" s="33"/>
      <c r="F349" s="221" t="s">
        <v>645</v>
      </c>
      <c r="G349" s="33"/>
      <c r="H349" s="222">
        <v>30</v>
      </c>
      <c r="I349" s="33"/>
      <c r="J349" s="33"/>
      <c r="K349" s="33"/>
      <c r="L349" s="34"/>
      <c r="M349" s="202"/>
      <c r="N349" s="203"/>
      <c r="O349" s="59"/>
      <c r="P349" s="59"/>
      <c r="Q349" s="59"/>
      <c r="R349" s="59"/>
      <c r="S349" s="59"/>
      <c r="T349" s="60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U349" s="18" t="s">
        <v>86</v>
      </c>
    </row>
    <row r="350" spans="1:65" s="2" customFormat="1" ht="16.5" customHeight="1">
      <c r="A350" s="33"/>
      <c r="B350" s="149"/>
      <c r="C350" s="150" t="s">
        <v>332</v>
      </c>
      <c r="D350" s="150" t="s">
        <v>160</v>
      </c>
      <c r="E350" s="151" t="s">
        <v>2397</v>
      </c>
      <c r="F350" s="152" t="s">
        <v>2398</v>
      </c>
      <c r="G350" s="153" t="s">
        <v>284</v>
      </c>
      <c r="H350" s="154">
        <v>30</v>
      </c>
      <c r="I350" s="155"/>
      <c r="J350" s="156">
        <f>ROUND(I350*H350,2)</f>
        <v>0</v>
      </c>
      <c r="K350" s="152" t="s">
        <v>636</v>
      </c>
      <c r="L350" s="34"/>
      <c r="M350" s="157" t="s">
        <v>1</v>
      </c>
      <c r="N350" s="158" t="s">
        <v>43</v>
      </c>
      <c r="O350" s="59"/>
      <c r="P350" s="159">
        <f>O350*H350</f>
        <v>0</v>
      </c>
      <c r="Q350" s="159">
        <v>0</v>
      </c>
      <c r="R350" s="159">
        <f>Q350*H350</f>
        <v>0</v>
      </c>
      <c r="S350" s="159">
        <v>0</v>
      </c>
      <c r="T350" s="160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1" t="s">
        <v>164</v>
      </c>
      <c r="AT350" s="161" t="s">
        <v>160</v>
      </c>
      <c r="AU350" s="161" t="s">
        <v>86</v>
      </c>
      <c r="AY350" s="18" t="s">
        <v>157</v>
      </c>
      <c r="BE350" s="162">
        <f>IF(N350="základní",J350,0)</f>
        <v>0</v>
      </c>
      <c r="BF350" s="162">
        <f>IF(N350="snížená",J350,0)</f>
        <v>0</v>
      </c>
      <c r="BG350" s="162">
        <f>IF(N350="zákl. přenesená",J350,0)</f>
        <v>0</v>
      </c>
      <c r="BH350" s="162">
        <f>IF(N350="sníž. přenesená",J350,0)</f>
        <v>0</v>
      </c>
      <c r="BI350" s="162">
        <f>IF(N350="nulová",J350,0)</f>
        <v>0</v>
      </c>
      <c r="BJ350" s="18" t="s">
        <v>33</v>
      </c>
      <c r="BK350" s="162">
        <f>ROUND(I350*H350,2)</f>
        <v>0</v>
      </c>
      <c r="BL350" s="18" t="s">
        <v>164</v>
      </c>
      <c r="BM350" s="161" t="s">
        <v>2497</v>
      </c>
    </row>
    <row r="351" spans="1:47" s="2" customFormat="1" ht="12">
      <c r="A351" s="33"/>
      <c r="B351" s="34"/>
      <c r="C351" s="33"/>
      <c r="D351" s="199" t="s">
        <v>638</v>
      </c>
      <c r="E351" s="33"/>
      <c r="F351" s="200" t="s">
        <v>2400</v>
      </c>
      <c r="G351" s="33"/>
      <c r="H351" s="33"/>
      <c r="I351" s="201"/>
      <c r="J351" s="33"/>
      <c r="K351" s="33"/>
      <c r="L351" s="34"/>
      <c r="M351" s="202"/>
      <c r="N351" s="203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638</v>
      </c>
      <c r="AU351" s="18" t="s">
        <v>86</v>
      </c>
    </row>
    <row r="352" spans="2:51" s="14" customFormat="1" ht="12">
      <c r="B352" s="186"/>
      <c r="D352" s="179" t="s">
        <v>245</v>
      </c>
      <c r="E352" s="187" t="s">
        <v>1</v>
      </c>
      <c r="F352" s="188" t="s">
        <v>2366</v>
      </c>
      <c r="H352" s="189">
        <v>30</v>
      </c>
      <c r="I352" s="190"/>
      <c r="L352" s="186"/>
      <c r="M352" s="191"/>
      <c r="N352" s="192"/>
      <c r="O352" s="192"/>
      <c r="P352" s="192"/>
      <c r="Q352" s="192"/>
      <c r="R352" s="192"/>
      <c r="S352" s="192"/>
      <c r="T352" s="193"/>
      <c r="AT352" s="187" t="s">
        <v>245</v>
      </c>
      <c r="AU352" s="187" t="s">
        <v>86</v>
      </c>
      <c r="AV352" s="14" t="s">
        <v>86</v>
      </c>
      <c r="AW352" s="14" t="s">
        <v>31</v>
      </c>
      <c r="AX352" s="14" t="s">
        <v>33</v>
      </c>
      <c r="AY352" s="187" t="s">
        <v>157</v>
      </c>
    </row>
    <row r="353" spans="1:47" s="2" customFormat="1" ht="12">
      <c r="A353" s="33"/>
      <c r="B353" s="34"/>
      <c r="C353" s="33"/>
      <c r="D353" s="179" t="s">
        <v>782</v>
      </c>
      <c r="E353" s="33"/>
      <c r="F353" s="220" t="s">
        <v>2495</v>
      </c>
      <c r="G353" s="33"/>
      <c r="H353" s="33"/>
      <c r="I353" s="33"/>
      <c r="J353" s="33"/>
      <c r="K353" s="33"/>
      <c r="L353" s="34"/>
      <c r="M353" s="202"/>
      <c r="N353" s="203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U353" s="18" t="s">
        <v>86</v>
      </c>
    </row>
    <row r="354" spans="1:47" s="2" customFormat="1" ht="12">
      <c r="A354" s="33"/>
      <c r="B354" s="34"/>
      <c r="C354" s="33"/>
      <c r="D354" s="179" t="s">
        <v>782</v>
      </c>
      <c r="E354" s="33"/>
      <c r="F354" s="221" t="s">
        <v>2492</v>
      </c>
      <c r="G354" s="33"/>
      <c r="H354" s="222">
        <v>0</v>
      </c>
      <c r="I354" s="33"/>
      <c r="J354" s="33"/>
      <c r="K354" s="33"/>
      <c r="L354" s="34"/>
      <c r="M354" s="202"/>
      <c r="N354" s="203"/>
      <c r="O354" s="59"/>
      <c r="P354" s="59"/>
      <c r="Q354" s="59"/>
      <c r="R354" s="59"/>
      <c r="S354" s="59"/>
      <c r="T354" s="60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U354" s="18" t="s">
        <v>86</v>
      </c>
    </row>
    <row r="355" spans="1:47" s="2" customFormat="1" ht="12">
      <c r="A355" s="33"/>
      <c r="B355" s="34"/>
      <c r="C355" s="33"/>
      <c r="D355" s="179" t="s">
        <v>782</v>
      </c>
      <c r="E355" s="33"/>
      <c r="F355" s="221" t="s">
        <v>2493</v>
      </c>
      <c r="G355" s="33"/>
      <c r="H355" s="222">
        <v>30</v>
      </c>
      <c r="I355" s="33"/>
      <c r="J355" s="33"/>
      <c r="K355" s="33"/>
      <c r="L355" s="34"/>
      <c r="M355" s="202"/>
      <c r="N355" s="203"/>
      <c r="O355" s="59"/>
      <c r="P355" s="59"/>
      <c r="Q355" s="59"/>
      <c r="R355" s="59"/>
      <c r="S355" s="59"/>
      <c r="T355" s="60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U355" s="18" t="s">
        <v>86</v>
      </c>
    </row>
    <row r="356" spans="1:47" s="2" customFormat="1" ht="12">
      <c r="A356" s="33"/>
      <c r="B356" s="34"/>
      <c r="C356" s="33"/>
      <c r="D356" s="179" t="s">
        <v>782</v>
      </c>
      <c r="E356" s="33"/>
      <c r="F356" s="221" t="s">
        <v>645</v>
      </c>
      <c r="G356" s="33"/>
      <c r="H356" s="222">
        <v>30</v>
      </c>
      <c r="I356" s="33"/>
      <c r="J356" s="33"/>
      <c r="K356" s="33"/>
      <c r="L356" s="34"/>
      <c r="M356" s="202"/>
      <c r="N356" s="203"/>
      <c r="O356" s="59"/>
      <c r="P356" s="59"/>
      <c r="Q356" s="59"/>
      <c r="R356" s="59"/>
      <c r="S356" s="59"/>
      <c r="T356" s="60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U356" s="18" t="s">
        <v>86</v>
      </c>
    </row>
    <row r="357" spans="1:65" s="2" customFormat="1" ht="16.5" customHeight="1">
      <c r="A357" s="33"/>
      <c r="B357" s="149"/>
      <c r="C357" s="150" t="s">
        <v>280</v>
      </c>
      <c r="D357" s="150" t="s">
        <v>160</v>
      </c>
      <c r="E357" s="151" t="s">
        <v>2434</v>
      </c>
      <c r="F357" s="152" t="s">
        <v>2435</v>
      </c>
      <c r="G357" s="153" t="s">
        <v>284</v>
      </c>
      <c r="H357" s="154">
        <v>15</v>
      </c>
      <c r="I357" s="155"/>
      <c r="J357" s="156">
        <f>ROUND(I357*H357,2)</f>
        <v>0</v>
      </c>
      <c r="K357" s="152" t="s">
        <v>636</v>
      </c>
      <c r="L357" s="34"/>
      <c r="M357" s="157" t="s">
        <v>1</v>
      </c>
      <c r="N357" s="158" t="s">
        <v>43</v>
      </c>
      <c r="O357" s="59"/>
      <c r="P357" s="159">
        <f>O357*H357</f>
        <v>0</v>
      </c>
      <c r="Q357" s="159">
        <v>0</v>
      </c>
      <c r="R357" s="159">
        <f>Q357*H357</f>
        <v>0</v>
      </c>
      <c r="S357" s="159">
        <v>0.022</v>
      </c>
      <c r="T357" s="160">
        <f>S357*H357</f>
        <v>0.32999999999999996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1" t="s">
        <v>164</v>
      </c>
      <c r="AT357" s="161" t="s">
        <v>160</v>
      </c>
      <c r="AU357" s="161" t="s">
        <v>86</v>
      </c>
      <c r="AY357" s="18" t="s">
        <v>157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8" t="s">
        <v>33</v>
      </c>
      <c r="BK357" s="162">
        <f>ROUND(I357*H357,2)</f>
        <v>0</v>
      </c>
      <c r="BL357" s="18" t="s">
        <v>164</v>
      </c>
      <c r="BM357" s="161" t="s">
        <v>2498</v>
      </c>
    </row>
    <row r="358" spans="1:47" s="2" customFormat="1" ht="12">
      <c r="A358" s="33"/>
      <c r="B358" s="34"/>
      <c r="C358" s="33"/>
      <c r="D358" s="199" t="s">
        <v>638</v>
      </c>
      <c r="E358" s="33"/>
      <c r="F358" s="200" t="s">
        <v>2437</v>
      </c>
      <c r="G358" s="33"/>
      <c r="H358" s="33"/>
      <c r="I358" s="201"/>
      <c r="J358" s="33"/>
      <c r="K358" s="33"/>
      <c r="L358" s="34"/>
      <c r="M358" s="202"/>
      <c r="N358" s="203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638</v>
      </c>
      <c r="AU358" s="18" t="s">
        <v>86</v>
      </c>
    </row>
    <row r="359" spans="2:51" s="14" customFormat="1" ht="12">
      <c r="B359" s="186"/>
      <c r="D359" s="179" t="s">
        <v>245</v>
      </c>
      <c r="E359" s="187" t="s">
        <v>1</v>
      </c>
      <c r="F359" s="188" t="s">
        <v>2499</v>
      </c>
      <c r="H359" s="189">
        <v>15</v>
      </c>
      <c r="I359" s="190"/>
      <c r="L359" s="186"/>
      <c r="M359" s="191"/>
      <c r="N359" s="192"/>
      <c r="O359" s="192"/>
      <c r="P359" s="192"/>
      <c r="Q359" s="192"/>
      <c r="R359" s="192"/>
      <c r="S359" s="192"/>
      <c r="T359" s="193"/>
      <c r="AT359" s="187" t="s">
        <v>245</v>
      </c>
      <c r="AU359" s="187" t="s">
        <v>86</v>
      </c>
      <c r="AV359" s="14" t="s">
        <v>86</v>
      </c>
      <c r="AW359" s="14" t="s">
        <v>31</v>
      </c>
      <c r="AX359" s="14" t="s">
        <v>33</v>
      </c>
      <c r="AY359" s="187" t="s">
        <v>157</v>
      </c>
    </row>
    <row r="360" spans="1:47" s="2" customFormat="1" ht="12">
      <c r="A360" s="33"/>
      <c r="B360" s="34"/>
      <c r="C360" s="33"/>
      <c r="D360" s="179" t="s">
        <v>782</v>
      </c>
      <c r="E360" s="33"/>
      <c r="F360" s="220" t="s">
        <v>2495</v>
      </c>
      <c r="G360" s="33"/>
      <c r="H360" s="33"/>
      <c r="I360" s="33"/>
      <c r="J360" s="33"/>
      <c r="K360" s="33"/>
      <c r="L360" s="34"/>
      <c r="M360" s="202"/>
      <c r="N360" s="203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U360" s="18" t="s">
        <v>86</v>
      </c>
    </row>
    <row r="361" spans="1:47" s="2" customFormat="1" ht="12">
      <c r="A361" s="33"/>
      <c r="B361" s="34"/>
      <c r="C361" s="33"/>
      <c r="D361" s="179" t="s">
        <v>782</v>
      </c>
      <c r="E361" s="33"/>
      <c r="F361" s="221" t="s">
        <v>2492</v>
      </c>
      <c r="G361" s="33"/>
      <c r="H361" s="222">
        <v>0</v>
      </c>
      <c r="I361" s="33"/>
      <c r="J361" s="33"/>
      <c r="K361" s="33"/>
      <c r="L361" s="34"/>
      <c r="M361" s="202"/>
      <c r="N361" s="203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U361" s="18" t="s">
        <v>86</v>
      </c>
    </row>
    <row r="362" spans="1:47" s="2" customFormat="1" ht="12">
      <c r="A362" s="33"/>
      <c r="B362" s="34"/>
      <c r="C362" s="33"/>
      <c r="D362" s="179" t="s">
        <v>782</v>
      </c>
      <c r="E362" s="33"/>
      <c r="F362" s="221" t="s">
        <v>2493</v>
      </c>
      <c r="G362" s="33"/>
      <c r="H362" s="222">
        <v>30</v>
      </c>
      <c r="I362" s="33"/>
      <c r="J362" s="33"/>
      <c r="K362" s="33"/>
      <c r="L362" s="34"/>
      <c r="M362" s="202"/>
      <c r="N362" s="203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U362" s="18" t="s">
        <v>86</v>
      </c>
    </row>
    <row r="363" spans="1:47" s="2" customFormat="1" ht="12">
      <c r="A363" s="33"/>
      <c r="B363" s="34"/>
      <c r="C363" s="33"/>
      <c r="D363" s="179" t="s">
        <v>782</v>
      </c>
      <c r="E363" s="33"/>
      <c r="F363" s="221" t="s">
        <v>645</v>
      </c>
      <c r="G363" s="33"/>
      <c r="H363" s="222">
        <v>30</v>
      </c>
      <c r="I363" s="33"/>
      <c r="J363" s="33"/>
      <c r="K363" s="33"/>
      <c r="L363" s="34"/>
      <c r="M363" s="202"/>
      <c r="N363" s="203"/>
      <c r="O363" s="59"/>
      <c r="P363" s="59"/>
      <c r="Q363" s="59"/>
      <c r="R363" s="59"/>
      <c r="S363" s="59"/>
      <c r="T363" s="60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U363" s="18" t="s">
        <v>86</v>
      </c>
    </row>
    <row r="364" spans="1:65" s="2" customFormat="1" ht="16.5" customHeight="1">
      <c r="A364" s="33"/>
      <c r="B364" s="149"/>
      <c r="C364" s="150" t="s">
        <v>342</v>
      </c>
      <c r="D364" s="150" t="s">
        <v>160</v>
      </c>
      <c r="E364" s="151" t="s">
        <v>2439</v>
      </c>
      <c r="F364" s="152" t="s">
        <v>2440</v>
      </c>
      <c r="G364" s="153" t="s">
        <v>284</v>
      </c>
      <c r="H364" s="154">
        <v>15</v>
      </c>
      <c r="I364" s="155"/>
      <c r="J364" s="156">
        <f>ROUND(I364*H364,2)</f>
        <v>0</v>
      </c>
      <c r="K364" s="152" t="s">
        <v>636</v>
      </c>
      <c r="L364" s="34"/>
      <c r="M364" s="157" t="s">
        <v>1</v>
      </c>
      <c r="N364" s="158" t="s">
        <v>43</v>
      </c>
      <c r="O364" s="59"/>
      <c r="P364" s="159">
        <f>O364*H364</f>
        <v>0</v>
      </c>
      <c r="Q364" s="159">
        <v>0</v>
      </c>
      <c r="R364" s="159">
        <f>Q364*H364</f>
        <v>0</v>
      </c>
      <c r="S364" s="159">
        <v>0</v>
      </c>
      <c r="T364" s="160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1" t="s">
        <v>164</v>
      </c>
      <c r="AT364" s="161" t="s">
        <v>160</v>
      </c>
      <c r="AU364" s="161" t="s">
        <v>86</v>
      </c>
      <c r="AY364" s="18" t="s">
        <v>157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18" t="s">
        <v>33</v>
      </c>
      <c r="BK364" s="162">
        <f>ROUND(I364*H364,2)</f>
        <v>0</v>
      </c>
      <c r="BL364" s="18" t="s">
        <v>164</v>
      </c>
      <c r="BM364" s="161" t="s">
        <v>2500</v>
      </c>
    </row>
    <row r="365" spans="1:47" s="2" customFormat="1" ht="12">
      <c r="A365" s="33"/>
      <c r="B365" s="34"/>
      <c r="C365" s="33"/>
      <c r="D365" s="199" t="s">
        <v>638</v>
      </c>
      <c r="E365" s="33"/>
      <c r="F365" s="200" t="s">
        <v>2442</v>
      </c>
      <c r="G365" s="33"/>
      <c r="H365" s="33"/>
      <c r="I365" s="201"/>
      <c r="J365" s="33"/>
      <c r="K365" s="33"/>
      <c r="L365" s="34"/>
      <c r="M365" s="202"/>
      <c r="N365" s="203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638</v>
      </c>
      <c r="AU365" s="18" t="s">
        <v>86</v>
      </c>
    </row>
    <row r="366" spans="2:51" s="14" customFormat="1" ht="12">
      <c r="B366" s="186"/>
      <c r="D366" s="179" t="s">
        <v>245</v>
      </c>
      <c r="E366" s="187" t="s">
        <v>1</v>
      </c>
      <c r="F366" s="188" t="s">
        <v>2501</v>
      </c>
      <c r="H366" s="189">
        <v>15</v>
      </c>
      <c r="I366" s="190"/>
      <c r="L366" s="186"/>
      <c r="M366" s="191"/>
      <c r="N366" s="192"/>
      <c r="O366" s="192"/>
      <c r="P366" s="192"/>
      <c r="Q366" s="192"/>
      <c r="R366" s="192"/>
      <c r="S366" s="192"/>
      <c r="T366" s="193"/>
      <c r="AT366" s="187" t="s">
        <v>245</v>
      </c>
      <c r="AU366" s="187" t="s">
        <v>86</v>
      </c>
      <c r="AV366" s="14" t="s">
        <v>86</v>
      </c>
      <c r="AW366" s="14" t="s">
        <v>31</v>
      </c>
      <c r="AX366" s="14" t="s">
        <v>33</v>
      </c>
      <c r="AY366" s="187" t="s">
        <v>157</v>
      </c>
    </row>
    <row r="367" spans="1:47" s="2" customFormat="1" ht="12">
      <c r="A367" s="33"/>
      <c r="B367" s="34"/>
      <c r="C367" s="33"/>
      <c r="D367" s="179" t="s">
        <v>782</v>
      </c>
      <c r="E367" s="33"/>
      <c r="F367" s="220" t="s">
        <v>2495</v>
      </c>
      <c r="G367" s="33"/>
      <c r="H367" s="33"/>
      <c r="I367" s="33"/>
      <c r="J367" s="33"/>
      <c r="K367" s="33"/>
      <c r="L367" s="34"/>
      <c r="M367" s="202"/>
      <c r="N367" s="203"/>
      <c r="O367" s="59"/>
      <c r="P367" s="59"/>
      <c r="Q367" s="59"/>
      <c r="R367" s="59"/>
      <c r="S367" s="59"/>
      <c r="T367" s="60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U367" s="18" t="s">
        <v>86</v>
      </c>
    </row>
    <row r="368" spans="1:47" s="2" customFormat="1" ht="12">
      <c r="A368" s="33"/>
      <c r="B368" s="34"/>
      <c r="C368" s="33"/>
      <c r="D368" s="179" t="s">
        <v>782</v>
      </c>
      <c r="E368" s="33"/>
      <c r="F368" s="221" t="s">
        <v>2492</v>
      </c>
      <c r="G368" s="33"/>
      <c r="H368" s="222">
        <v>0</v>
      </c>
      <c r="I368" s="33"/>
      <c r="J368" s="33"/>
      <c r="K368" s="33"/>
      <c r="L368" s="34"/>
      <c r="M368" s="202"/>
      <c r="N368" s="203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U368" s="18" t="s">
        <v>86</v>
      </c>
    </row>
    <row r="369" spans="1:47" s="2" customFormat="1" ht="12">
      <c r="A369" s="33"/>
      <c r="B369" s="34"/>
      <c r="C369" s="33"/>
      <c r="D369" s="179" t="s">
        <v>782</v>
      </c>
      <c r="E369" s="33"/>
      <c r="F369" s="221" t="s">
        <v>2493</v>
      </c>
      <c r="G369" s="33"/>
      <c r="H369" s="222">
        <v>30</v>
      </c>
      <c r="I369" s="33"/>
      <c r="J369" s="33"/>
      <c r="K369" s="33"/>
      <c r="L369" s="34"/>
      <c r="M369" s="202"/>
      <c r="N369" s="203"/>
      <c r="O369" s="59"/>
      <c r="P369" s="59"/>
      <c r="Q369" s="59"/>
      <c r="R369" s="59"/>
      <c r="S369" s="59"/>
      <c r="T369" s="60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U369" s="18" t="s">
        <v>86</v>
      </c>
    </row>
    <row r="370" spans="1:47" s="2" customFormat="1" ht="12">
      <c r="A370" s="33"/>
      <c r="B370" s="34"/>
      <c r="C370" s="33"/>
      <c r="D370" s="179" t="s">
        <v>782</v>
      </c>
      <c r="E370" s="33"/>
      <c r="F370" s="221" t="s">
        <v>645</v>
      </c>
      <c r="G370" s="33"/>
      <c r="H370" s="222">
        <v>30</v>
      </c>
      <c r="I370" s="33"/>
      <c r="J370" s="33"/>
      <c r="K370" s="33"/>
      <c r="L370" s="34"/>
      <c r="M370" s="202"/>
      <c r="N370" s="203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U370" s="18" t="s">
        <v>86</v>
      </c>
    </row>
    <row r="371" spans="1:65" s="2" customFormat="1" ht="16.5" customHeight="1">
      <c r="A371" s="33"/>
      <c r="B371" s="149"/>
      <c r="C371" s="150" t="s">
        <v>282</v>
      </c>
      <c r="D371" s="150" t="s">
        <v>160</v>
      </c>
      <c r="E371" s="151" t="s">
        <v>2443</v>
      </c>
      <c r="F371" s="152" t="s">
        <v>2444</v>
      </c>
      <c r="G371" s="153" t="s">
        <v>284</v>
      </c>
      <c r="H371" s="154">
        <v>15</v>
      </c>
      <c r="I371" s="155"/>
      <c r="J371" s="156">
        <f>ROUND(I371*H371,2)</f>
        <v>0</v>
      </c>
      <c r="K371" s="152" t="s">
        <v>636</v>
      </c>
      <c r="L371" s="34"/>
      <c r="M371" s="157" t="s">
        <v>1</v>
      </c>
      <c r="N371" s="158" t="s">
        <v>43</v>
      </c>
      <c r="O371" s="59"/>
      <c r="P371" s="159">
        <f>O371*H371</f>
        <v>0</v>
      </c>
      <c r="Q371" s="159">
        <v>0</v>
      </c>
      <c r="R371" s="159">
        <f>Q371*H371</f>
        <v>0</v>
      </c>
      <c r="S371" s="159">
        <v>0</v>
      </c>
      <c r="T371" s="160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1" t="s">
        <v>164</v>
      </c>
      <c r="AT371" s="161" t="s">
        <v>160</v>
      </c>
      <c r="AU371" s="161" t="s">
        <v>86</v>
      </c>
      <c r="AY371" s="18" t="s">
        <v>157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8" t="s">
        <v>33</v>
      </c>
      <c r="BK371" s="162">
        <f>ROUND(I371*H371,2)</f>
        <v>0</v>
      </c>
      <c r="BL371" s="18" t="s">
        <v>164</v>
      </c>
      <c r="BM371" s="161" t="s">
        <v>2502</v>
      </c>
    </row>
    <row r="372" spans="1:47" s="2" customFormat="1" ht="12">
      <c r="A372" s="33"/>
      <c r="B372" s="34"/>
      <c r="C372" s="33"/>
      <c r="D372" s="199" t="s">
        <v>638</v>
      </c>
      <c r="E372" s="33"/>
      <c r="F372" s="200" t="s">
        <v>2446</v>
      </c>
      <c r="G372" s="33"/>
      <c r="H372" s="33"/>
      <c r="I372" s="201"/>
      <c r="J372" s="33"/>
      <c r="K372" s="33"/>
      <c r="L372" s="34"/>
      <c r="M372" s="202"/>
      <c r="N372" s="203"/>
      <c r="O372" s="59"/>
      <c r="P372" s="59"/>
      <c r="Q372" s="59"/>
      <c r="R372" s="59"/>
      <c r="S372" s="59"/>
      <c r="T372" s="60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638</v>
      </c>
      <c r="AU372" s="18" t="s">
        <v>86</v>
      </c>
    </row>
    <row r="373" spans="2:51" s="14" customFormat="1" ht="12">
      <c r="B373" s="186"/>
      <c r="D373" s="179" t="s">
        <v>245</v>
      </c>
      <c r="E373" s="187" t="s">
        <v>1</v>
      </c>
      <c r="F373" s="188" t="s">
        <v>2501</v>
      </c>
      <c r="H373" s="189">
        <v>15</v>
      </c>
      <c r="I373" s="190"/>
      <c r="L373" s="186"/>
      <c r="M373" s="191"/>
      <c r="N373" s="192"/>
      <c r="O373" s="192"/>
      <c r="P373" s="192"/>
      <c r="Q373" s="192"/>
      <c r="R373" s="192"/>
      <c r="S373" s="192"/>
      <c r="T373" s="193"/>
      <c r="AT373" s="187" t="s">
        <v>245</v>
      </c>
      <c r="AU373" s="187" t="s">
        <v>86</v>
      </c>
      <c r="AV373" s="14" t="s">
        <v>86</v>
      </c>
      <c r="AW373" s="14" t="s">
        <v>31</v>
      </c>
      <c r="AX373" s="14" t="s">
        <v>33</v>
      </c>
      <c r="AY373" s="187" t="s">
        <v>157</v>
      </c>
    </row>
    <row r="374" spans="1:47" s="2" customFormat="1" ht="12">
      <c r="A374" s="33"/>
      <c r="B374" s="34"/>
      <c r="C374" s="33"/>
      <c r="D374" s="179" t="s">
        <v>782</v>
      </c>
      <c r="E374" s="33"/>
      <c r="F374" s="220" t="s">
        <v>2495</v>
      </c>
      <c r="G374" s="33"/>
      <c r="H374" s="33"/>
      <c r="I374" s="33"/>
      <c r="J374" s="33"/>
      <c r="K374" s="33"/>
      <c r="L374" s="34"/>
      <c r="M374" s="202"/>
      <c r="N374" s="203"/>
      <c r="O374" s="59"/>
      <c r="P374" s="59"/>
      <c r="Q374" s="59"/>
      <c r="R374" s="59"/>
      <c r="S374" s="59"/>
      <c r="T374" s="60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U374" s="18" t="s">
        <v>86</v>
      </c>
    </row>
    <row r="375" spans="1:47" s="2" customFormat="1" ht="12">
      <c r="A375" s="33"/>
      <c r="B375" s="34"/>
      <c r="C375" s="33"/>
      <c r="D375" s="179" t="s">
        <v>782</v>
      </c>
      <c r="E375" s="33"/>
      <c r="F375" s="221" t="s">
        <v>2492</v>
      </c>
      <c r="G375" s="33"/>
      <c r="H375" s="222">
        <v>0</v>
      </c>
      <c r="I375" s="33"/>
      <c r="J375" s="33"/>
      <c r="K375" s="33"/>
      <c r="L375" s="34"/>
      <c r="M375" s="202"/>
      <c r="N375" s="203"/>
      <c r="O375" s="59"/>
      <c r="P375" s="59"/>
      <c r="Q375" s="59"/>
      <c r="R375" s="59"/>
      <c r="S375" s="59"/>
      <c r="T375" s="60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U375" s="18" t="s">
        <v>86</v>
      </c>
    </row>
    <row r="376" spans="1:47" s="2" customFormat="1" ht="12">
      <c r="A376" s="33"/>
      <c r="B376" s="34"/>
      <c r="C376" s="33"/>
      <c r="D376" s="179" t="s">
        <v>782</v>
      </c>
      <c r="E376" s="33"/>
      <c r="F376" s="221" t="s">
        <v>2493</v>
      </c>
      <c r="G376" s="33"/>
      <c r="H376" s="222">
        <v>30</v>
      </c>
      <c r="I376" s="33"/>
      <c r="J376" s="33"/>
      <c r="K376" s="33"/>
      <c r="L376" s="34"/>
      <c r="M376" s="202"/>
      <c r="N376" s="203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U376" s="18" t="s">
        <v>86</v>
      </c>
    </row>
    <row r="377" spans="1:47" s="2" customFormat="1" ht="12">
      <c r="A377" s="33"/>
      <c r="B377" s="34"/>
      <c r="C377" s="33"/>
      <c r="D377" s="179" t="s">
        <v>782</v>
      </c>
      <c r="E377" s="33"/>
      <c r="F377" s="221" t="s">
        <v>645</v>
      </c>
      <c r="G377" s="33"/>
      <c r="H377" s="222">
        <v>30</v>
      </c>
      <c r="I377" s="33"/>
      <c r="J377" s="33"/>
      <c r="K377" s="33"/>
      <c r="L377" s="34"/>
      <c r="M377" s="202"/>
      <c r="N377" s="203"/>
      <c r="O377" s="59"/>
      <c r="P377" s="59"/>
      <c r="Q377" s="59"/>
      <c r="R377" s="59"/>
      <c r="S377" s="59"/>
      <c r="T377" s="60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U377" s="18" t="s">
        <v>86</v>
      </c>
    </row>
    <row r="378" spans="1:65" s="2" customFormat="1" ht="16.5" customHeight="1">
      <c r="A378" s="33"/>
      <c r="B378" s="149"/>
      <c r="C378" s="150" t="s">
        <v>347</v>
      </c>
      <c r="D378" s="150" t="s">
        <v>160</v>
      </c>
      <c r="E378" s="151" t="s">
        <v>1954</v>
      </c>
      <c r="F378" s="152" t="s">
        <v>1955</v>
      </c>
      <c r="G378" s="153" t="s">
        <v>284</v>
      </c>
      <c r="H378" s="154">
        <v>30</v>
      </c>
      <c r="I378" s="155"/>
      <c r="J378" s="156">
        <f>ROUND(I378*H378,2)</f>
        <v>0</v>
      </c>
      <c r="K378" s="152" t="s">
        <v>636</v>
      </c>
      <c r="L378" s="34"/>
      <c r="M378" s="157" t="s">
        <v>1</v>
      </c>
      <c r="N378" s="158" t="s">
        <v>43</v>
      </c>
      <c r="O378" s="59"/>
      <c r="P378" s="159">
        <f>O378*H378</f>
        <v>0</v>
      </c>
      <c r="Q378" s="159">
        <v>0</v>
      </c>
      <c r="R378" s="159">
        <f>Q378*H378</f>
        <v>0</v>
      </c>
      <c r="S378" s="159">
        <v>0</v>
      </c>
      <c r="T378" s="160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1" t="s">
        <v>164</v>
      </c>
      <c r="AT378" s="161" t="s">
        <v>160</v>
      </c>
      <c r="AU378" s="161" t="s">
        <v>86</v>
      </c>
      <c r="AY378" s="18" t="s">
        <v>157</v>
      </c>
      <c r="BE378" s="162">
        <f>IF(N378="základní",J378,0)</f>
        <v>0</v>
      </c>
      <c r="BF378" s="162">
        <f>IF(N378="snížená",J378,0)</f>
        <v>0</v>
      </c>
      <c r="BG378" s="162">
        <f>IF(N378="zákl. přenesená",J378,0)</f>
        <v>0</v>
      </c>
      <c r="BH378" s="162">
        <f>IF(N378="sníž. přenesená",J378,0)</f>
        <v>0</v>
      </c>
      <c r="BI378" s="162">
        <f>IF(N378="nulová",J378,0)</f>
        <v>0</v>
      </c>
      <c r="BJ378" s="18" t="s">
        <v>33</v>
      </c>
      <c r="BK378" s="162">
        <f>ROUND(I378*H378,2)</f>
        <v>0</v>
      </c>
      <c r="BL378" s="18" t="s">
        <v>164</v>
      </c>
      <c r="BM378" s="161" t="s">
        <v>2503</v>
      </c>
    </row>
    <row r="379" spans="1:47" s="2" customFormat="1" ht="12">
      <c r="A379" s="33"/>
      <c r="B379" s="34"/>
      <c r="C379" s="33"/>
      <c r="D379" s="199" t="s">
        <v>638</v>
      </c>
      <c r="E379" s="33"/>
      <c r="F379" s="200" t="s">
        <v>1957</v>
      </c>
      <c r="G379" s="33"/>
      <c r="H379" s="33"/>
      <c r="I379" s="201"/>
      <c r="J379" s="33"/>
      <c r="K379" s="33"/>
      <c r="L379" s="34"/>
      <c r="M379" s="202"/>
      <c r="N379" s="203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638</v>
      </c>
      <c r="AU379" s="18" t="s">
        <v>86</v>
      </c>
    </row>
    <row r="380" spans="2:51" s="14" customFormat="1" ht="12">
      <c r="B380" s="186"/>
      <c r="D380" s="179" t="s">
        <v>245</v>
      </c>
      <c r="E380" s="187" t="s">
        <v>1</v>
      </c>
      <c r="F380" s="188" t="s">
        <v>2366</v>
      </c>
      <c r="H380" s="189">
        <v>30</v>
      </c>
      <c r="I380" s="190"/>
      <c r="L380" s="186"/>
      <c r="M380" s="191"/>
      <c r="N380" s="192"/>
      <c r="O380" s="192"/>
      <c r="P380" s="192"/>
      <c r="Q380" s="192"/>
      <c r="R380" s="192"/>
      <c r="S380" s="192"/>
      <c r="T380" s="193"/>
      <c r="AT380" s="187" t="s">
        <v>245</v>
      </c>
      <c r="AU380" s="187" t="s">
        <v>86</v>
      </c>
      <c r="AV380" s="14" t="s">
        <v>86</v>
      </c>
      <c r="AW380" s="14" t="s">
        <v>31</v>
      </c>
      <c r="AX380" s="14" t="s">
        <v>33</v>
      </c>
      <c r="AY380" s="187" t="s">
        <v>157</v>
      </c>
    </row>
    <row r="381" spans="1:47" s="2" customFormat="1" ht="12">
      <c r="A381" s="33"/>
      <c r="B381" s="34"/>
      <c r="C381" s="33"/>
      <c r="D381" s="179" t="s">
        <v>782</v>
      </c>
      <c r="E381" s="33"/>
      <c r="F381" s="220" t="s">
        <v>2495</v>
      </c>
      <c r="G381" s="33"/>
      <c r="H381" s="33"/>
      <c r="I381" s="33"/>
      <c r="J381" s="33"/>
      <c r="K381" s="33"/>
      <c r="L381" s="34"/>
      <c r="M381" s="202"/>
      <c r="N381" s="203"/>
      <c r="O381" s="59"/>
      <c r="P381" s="59"/>
      <c r="Q381" s="59"/>
      <c r="R381" s="59"/>
      <c r="S381" s="59"/>
      <c r="T381" s="60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U381" s="18" t="s">
        <v>86</v>
      </c>
    </row>
    <row r="382" spans="1:47" s="2" customFormat="1" ht="12">
      <c r="A382" s="33"/>
      <c r="B382" s="34"/>
      <c r="C382" s="33"/>
      <c r="D382" s="179" t="s">
        <v>782</v>
      </c>
      <c r="E382" s="33"/>
      <c r="F382" s="221" t="s">
        <v>2492</v>
      </c>
      <c r="G382" s="33"/>
      <c r="H382" s="222">
        <v>0</v>
      </c>
      <c r="I382" s="33"/>
      <c r="J382" s="33"/>
      <c r="K382" s="33"/>
      <c r="L382" s="34"/>
      <c r="M382" s="202"/>
      <c r="N382" s="203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U382" s="18" t="s">
        <v>86</v>
      </c>
    </row>
    <row r="383" spans="1:47" s="2" customFormat="1" ht="12">
      <c r="A383" s="33"/>
      <c r="B383" s="34"/>
      <c r="C383" s="33"/>
      <c r="D383" s="179" t="s">
        <v>782</v>
      </c>
      <c r="E383" s="33"/>
      <c r="F383" s="221" t="s">
        <v>2493</v>
      </c>
      <c r="G383" s="33"/>
      <c r="H383" s="222">
        <v>30</v>
      </c>
      <c r="I383" s="33"/>
      <c r="J383" s="33"/>
      <c r="K383" s="33"/>
      <c r="L383" s="34"/>
      <c r="M383" s="202"/>
      <c r="N383" s="203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U383" s="18" t="s">
        <v>86</v>
      </c>
    </row>
    <row r="384" spans="1:47" s="2" customFormat="1" ht="12">
      <c r="A384" s="33"/>
      <c r="B384" s="34"/>
      <c r="C384" s="33"/>
      <c r="D384" s="179" t="s">
        <v>782</v>
      </c>
      <c r="E384" s="33"/>
      <c r="F384" s="221" t="s">
        <v>645</v>
      </c>
      <c r="G384" s="33"/>
      <c r="H384" s="222">
        <v>30</v>
      </c>
      <c r="I384" s="33"/>
      <c r="J384" s="33"/>
      <c r="K384" s="33"/>
      <c r="L384" s="34"/>
      <c r="M384" s="202"/>
      <c r="N384" s="203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U384" s="18" t="s">
        <v>86</v>
      </c>
    </row>
    <row r="385" spans="1:65" s="2" customFormat="1" ht="16.5" customHeight="1">
      <c r="A385" s="33"/>
      <c r="B385" s="149"/>
      <c r="C385" s="150" t="s">
        <v>285</v>
      </c>
      <c r="D385" s="150" t="s">
        <v>160</v>
      </c>
      <c r="E385" s="151" t="s">
        <v>2448</v>
      </c>
      <c r="F385" s="152" t="s">
        <v>2449</v>
      </c>
      <c r="G385" s="153" t="s">
        <v>284</v>
      </c>
      <c r="H385" s="154">
        <v>30</v>
      </c>
      <c r="I385" s="155"/>
      <c r="J385" s="156">
        <f>ROUND(I385*H385,2)</f>
        <v>0</v>
      </c>
      <c r="K385" s="152" t="s">
        <v>1</v>
      </c>
      <c r="L385" s="34"/>
      <c r="M385" s="157" t="s">
        <v>1</v>
      </c>
      <c r="N385" s="158" t="s">
        <v>43</v>
      </c>
      <c r="O385" s="59"/>
      <c r="P385" s="159">
        <f>O385*H385</f>
        <v>0</v>
      </c>
      <c r="Q385" s="159">
        <v>0</v>
      </c>
      <c r="R385" s="159">
        <f>Q385*H385</f>
        <v>0</v>
      </c>
      <c r="S385" s="159">
        <v>0</v>
      </c>
      <c r="T385" s="160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1" t="s">
        <v>164</v>
      </c>
      <c r="AT385" s="161" t="s">
        <v>160</v>
      </c>
      <c r="AU385" s="161" t="s">
        <v>86</v>
      </c>
      <c r="AY385" s="18" t="s">
        <v>157</v>
      </c>
      <c r="BE385" s="162">
        <f>IF(N385="základní",J385,0)</f>
        <v>0</v>
      </c>
      <c r="BF385" s="162">
        <f>IF(N385="snížená",J385,0)</f>
        <v>0</v>
      </c>
      <c r="BG385" s="162">
        <f>IF(N385="zákl. přenesená",J385,0)</f>
        <v>0</v>
      </c>
      <c r="BH385" s="162">
        <f>IF(N385="sníž. přenesená",J385,0)</f>
        <v>0</v>
      </c>
      <c r="BI385" s="162">
        <f>IF(N385="nulová",J385,0)</f>
        <v>0</v>
      </c>
      <c r="BJ385" s="18" t="s">
        <v>33</v>
      </c>
      <c r="BK385" s="162">
        <f>ROUND(I385*H385,2)</f>
        <v>0</v>
      </c>
      <c r="BL385" s="18" t="s">
        <v>164</v>
      </c>
      <c r="BM385" s="161" t="s">
        <v>2504</v>
      </c>
    </row>
    <row r="386" spans="2:51" s="14" customFormat="1" ht="12">
      <c r="B386" s="186"/>
      <c r="D386" s="179" t="s">
        <v>245</v>
      </c>
      <c r="E386" s="187" t="s">
        <v>1</v>
      </c>
      <c r="F386" s="188" t="s">
        <v>2505</v>
      </c>
      <c r="H386" s="189">
        <v>30</v>
      </c>
      <c r="I386" s="190"/>
      <c r="L386" s="186"/>
      <c r="M386" s="191"/>
      <c r="N386" s="192"/>
      <c r="O386" s="192"/>
      <c r="P386" s="192"/>
      <c r="Q386" s="192"/>
      <c r="R386" s="192"/>
      <c r="S386" s="192"/>
      <c r="T386" s="193"/>
      <c r="AT386" s="187" t="s">
        <v>245</v>
      </c>
      <c r="AU386" s="187" t="s">
        <v>86</v>
      </c>
      <c r="AV386" s="14" t="s">
        <v>86</v>
      </c>
      <c r="AW386" s="14" t="s">
        <v>31</v>
      </c>
      <c r="AX386" s="14" t="s">
        <v>33</v>
      </c>
      <c r="AY386" s="187" t="s">
        <v>157</v>
      </c>
    </row>
    <row r="387" spans="1:47" s="2" customFormat="1" ht="12">
      <c r="A387" s="33"/>
      <c r="B387" s="34"/>
      <c r="C387" s="33"/>
      <c r="D387" s="179" t="s">
        <v>782</v>
      </c>
      <c r="E387" s="33"/>
      <c r="F387" s="220" t="s">
        <v>2495</v>
      </c>
      <c r="G387" s="33"/>
      <c r="H387" s="33"/>
      <c r="I387" s="33"/>
      <c r="J387" s="33"/>
      <c r="K387" s="33"/>
      <c r="L387" s="34"/>
      <c r="M387" s="202"/>
      <c r="N387" s="203"/>
      <c r="O387" s="59"/>
      <c r="P387" s="59"/>
      <c r="Q387" s="59"/>
      <c r="R387" s="59"/>
      <c r="S387" s="59"/>
      <c r="T387" s="60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U387" s="18" t="s">
        <v>86</v>
      </c>
    </row>
    <row r="388" spans="1:47" s="2" customFormat="1" ht="12">
      <c r="A388" s="33"/>
      <c r="B388" s="34"/>
      <c r="C388" s="33"/>
      <c r="D388" s="179" t="s">
        <v>782</v>
      </c>
      <c r="E388" s="33"/>
      <c r="F388" s="221" t="s">
        <v>2492</v>
      </c>
      <c r="G388" s="33"/>
      <c r="H388" s="222">
        <v>0</v>
      </c>
      <c r="I388" s="33"/>
      <c r="J388" s="33"/>
      <c r="K388" s="33"/>
      <c r="L388" s="34"/>
      <c r="M388" s="202"/>
      <c r="N388" s="203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U388" s="18" t="s">
        <v>86</v>
      </c>
    </row>
    <row r="389" spans="1:47" s="2" customFormat="1" ht="12">
      <c r="A389" s="33"/>
      <c r="B389" s="34"/>
      <c r="C389" s="33"/>
      <c r="D389" s="179" t="s">
        <v>782</v>
      </c>
      <c r="E389" s="33"/>
      <c r="F389" s="221" t="s">
        <v>2493</v>
      </c>
      <c r="G389" s="33"/>
      <c r="H389" s="222">
        <v>30</v>
      </c>
      <c r="I389" s="33"/>
      <c r="J389" s="33"/>
      <c r="K389" s="33"/>
      <c r="L389" s="34"/>
      <c r="M389" s="202"/>
      <c r="N389" s="203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U389" s="18" t="s">
        <v>86</v>
      </c>
    </row>
    <row r="390" spans="1:47" s="2" customFormat="1" ht="12">
      <c r="A390" s="33"/>
      <c r="B390" s="34"/>
      <c r="C390" s="33"/>
      <c r="D390" s="179" t="s">
        <v>782</v>
      </c>
      <c r="E390" s="33"/>
      <c r="F390" s="221" t="s">
        <v>645</v>
      </c>
      <c r="G390" s="33"/>
      <c r="H390" s="222">
        <v>30</v>
      </c>
      <c r="I390" s="33"/>
      <c r="J390" s="33"/>
      <c r="K390" s="33"/>
      <c r="L390" s="34"/>
      <c r="M390" s="202"/>
      <c r="N390" s="203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U390" s="18" t="s">
        <v>86</v>
      </c>
    </row>
    <row r="391" spans="1:65" s="2" customFormat="1" ht="16.5" customHeight="1">
      <c r="A391" s="33"/>
      <c r="B391" s="149"/>
      <c r="C391" s="150" t="s">
        <v>352</v>
      </c>
      <c r="D391" s="150" t="s">
        <v>160</v>
      </c>
      <c r="E391" s="151" t="s">
        <v>2405</v>
      </c>
      <c r="F391" s="152" t="s">
        <v>2406</v>
      </c>
      <c r="G391" s="153" t="s">
        <v>284</v>
      </c>
      <c r="H391" s="154">
        <v>30</v>
      </c>
      <c r="I391" s="155"/>
      <c r="J391" s="156">
        <f>ROUND(I391*H391,2)</f>
        <v>0</v>
      </c>
      <c r="K391" s="152" t="s">
        <v>636</v>
      </c>
      <c r="L391" s="34"/>
      <c r="M391" s="157" t="s">
        <v>1</v>
      </c>
      <c r="N391" s="158" t="s">
        <v>43</v>
      </c>
      <c r="O391" s="59"/>
      <c r="P391" s="159">
        <f>O391*H391</f>
        <v>0</v>
      </c>
      <c r="Q391" s="159">
        <v>0</v>
      </c>
      <c r="R391" s="159">
        <f>Q391*H391</f>
        <v>0</v>
      </c>
      <c r="S391" s="159">
        <v>0</v>
      </c>
      <c r="T391" s="160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1" t="s">
        <v>164</v>
      </c>
      <c r="AT391" s="161" t="s">
        <v>160</v>
      </c>
      <c r="AU391" s="161" t="s">
        <v>86</v>
      </c>
      <c r="AY391" s="18" t="s">
        <v>157</v>
      </c>
      <c r="BE391" s="162">
        <f>IF(N391="základní",J391,0)</f>
        <v>0</v>
      </c>
      <c r="BF391" s="162">
        <f>IF(N391="snížená",J391,0)</f>
        <v>0</v>
      </c>
      <c r="BG391" s="162">
        <f>IF(N391="zákl. přenesená",J391,0)</f>
        <v>0</v>
      </c>
      <c r="BH391" s="162">
        <f>IF(N391="sníž. přenesená",J391,0)</f>
        <v>0</v>
      </c>
      <c r="BI391" s="162">
        <f>IF(N391="nulová",J391,0)</f>
        <v>0</v>
      </c>
      <c r="BJ391" s="18" t="s">
        <v>33</v>
      </c>
      <c r="BK391" s="162">
        <f>ROUND(I391*H391,2)</f>
        <v>0</v>
      </c>
      <c r="BL391" s="18" t="s">
        <v>164</v>
      </c>
      <c r="BM391" s="161" t="s">
        <v>2506</v>
      </c>
    </row>
    <row r="392" spans="1:47" s="2" customFormat="1" ht="12">
      <c r="A392" s="33"/>
      <c r="B392" s="34"/>
      <c r="C392" s="33"/>
      <c r="D392" s="199" t="s">
        <v>638</v>
      </c>
      <c r="E392" s="33"/>
      <c r="F392" s="200" t="s">
        <v>2408</v>
      </c>
      <c r="G392" s="33"/>
      <c r="H392" s="33"/>
      <c r="I392" s="201"/>
      <c r="J392" s="33"/>
      <c r="K392" s="33"/>
      <c r="L392" s="34"/>
      <c r="M392" s="202"/>
      <c r="N392" s="203"/>
      <c r="O392" s="59"/>
      <c r="P392" s="59"/>
      <c r="Q392" s="59"/>
      <c r="R392" s="59"/>
      <c r="S392" s="59"/>
      <c r="T392" s="60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638</v>
      </c>
      <c r="AU392" s="18" t="s">
        <v>86</v>
      </c>
    </row>
    <row r="393" spans="2:51" s="14" customFormat="1" ht="12">
      <c r="B393" s="186"/>
      <c r="D393" s="179" t="s">
        <v>245</v>
      </c>
      <c r="E393" s="187" t="s">
        <v>1</v>
      </c>
      <c r="F393" s="188" t="s">
        <v>2366</v>
      </c>
      <c r="H393" s="189">
        <v>30</v>
      </c>
      <c r="I393" s="190"/>
      <c r="L393" s="186"/>
      <c r="M393" s="191"/>
      <c r="N393" s="192"/>
      <c r="O393" s="192"/>
      <c r="P393" s="192"/>
      <c r="Q393" s="192"/>
      <c r="R393" s="192"/>
      <c r="S393" s="192"/>
      <c r="T393" s="193"/>
      <c r="AT393" s="187" t="s">
        <v>245</v>
      </c>
      <c r="AU393" s="187" t="s">
        <v>86</v>
      </c>
      <c r="AV393" s="14" t="s">
        <v>86</v>
      </c>
      <c r="AW393" s="14" t="s">
        <v>31</v>
      </c>
      <c r="AX393" s="14" t="s">
        <v>33</v>
      </c>
      <c r="AY393" s="187" t="s">
        <v>157</v>
      </c>
    </row>
    <row r="394" spans="1:47" s="2" customFormat="1" ht="12">
      <c r="A394" s="33"/>
      <c r="B394" s="34"/>
      <c r="C394" s="33"/>
      <c r="D394" s="179" t="s">
        <v>782</v>
      </c>
      <c r="E394" s="33"/>
      <c r="F394" s="220" t="s">
        <v>2495</v>
      </c>
      <c r="G394" s="33"/>
      <c r="H394" s="33"/>
      <c r="I394" s="33"/>
      <c r="J394" s="33"/>
      <c r="K394" s="33"/>
      <c r="L394" s="34"/>
      <c r="M394" s="202"/>
      <c r="N394" s="203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U394" s="18" t="s">
        <v>86</v>
      </c>
    </row>
    <row r="395" spans="1:47" s="2" customFormat="1" ht="12">
      <c r="A395" s="33"/>
      <c r="B395" s="34"/>
      <c r="C395" s="33"/>
      <c r="D395" s="179" t="s">
        <v>782</v>
      </c>
      <c r="E395" s="33"/>
      <c r="F395" s="221" t="s">
        <v>2492</v>
      </c>
      <c r="G395" s="33"/>
      <c r="H395" s="222">
        <v>0</v>
      </c>
      <c r="I395" s="33"/>
      <c r="J395" s="33"/>
      <c r="K395" s="33"/>
      <c r="L395" s="34"/>
      <c r="M395" s="202"/>
      <c r="N395" s="203"/>
      <c r="O395" s="59"/>
      <c r="P395" s="59"/>
      <c r="Q395" s="59"/>
      <c r="R395" s="59"/>
      <c r="S395" s="59"/>
      <c r="T395" s="60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U395" s="18" t="s">
        <v>86</v>
      </c>
    </row>
    <row r="396" spans="1:47" s="2" customFormat="1" ht="12">
      <c r="A396" s="33"/>
      <c r="B396" s="34"/>
      <c r="C396" s="33"/>
      <c r="D396" s="179" t="s">
        <v>782</v>
      </c>
      <c r="E396" s="33"/>
      <c r="F396" s="221" t="s">
        <v>2493</v>
      </c>
      <c r="G396" s="33"/>
      <c r="H396" s="222">
        <v>30</v>
      </c>
      <c r="I396" s="33"/>
      <c r="J396" s="33"/>
      <c r="K396" s="33"/>
      <c r="L396" s="34"/>
      <c r="M396" s="202"/>
      <c r="N396" s="203"/>
      <c r="O396" s="59"/>
      <c r="P396" s="59"/>
      <c r="Q396" s="59"/>
      <c r="R396" s="59"/>
      <c r="S396" s="59"/>
      <c r="T396" s="60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U396" s="18" t="s">
        <v>86</v>
      </c>
    </row>
    <row r="397" spans="1:47" s="2" customFormat="1" ht="12">
      <c r="A397" s="33"/>
      <c r="B397" s="34"/>
      <c r="C397" s="33"/>
      <c r="D397" s="179" t="s">
        <v>782</v>
      </c>
      <c r="E397" s="33"/>
      <c r="F397" s="221" t="s">
        <v>645</v>
      </c>
      <c r="G397" s="33"/>
      <c r="H397" s="222">
        <v>30</v>
      </c>
      <c r="I397" s="33"/>
      <c r="J397" s="33"/>
      <c r="K397" s="33"/>
      <c r="L397" s="34"/>
      <c r="M397" s="202"/>
      <c r="N397" s="203"/>
      <c r="O397" s="59"/>
      <c r="P397" s="59"/>
      <c r="Q397" s="59"/>
      <c r="R397" s="59"/>
      <c r="S397" s="59"/>
      <c r="T397" s="60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U397" s="18" t="s">
        <v>86</v>
      </c>
    </row>
    <row r="398" spans="1:65" s="2" customFormat="1" ht="16.5" customHeight="1">
      <c r="A398" s="33"/>
      <c r="B398" s="149"/>
      <c r="C398" s="150" t="s">
        <v>290</v>
      </c>
      <c r="D398" s="150" t="s">
        <v>160</v>
      </c>
      <c r="E398" s="151" t="s">
        <v>2409</v>
      </c>
      <c r="F398" s="152" t="s">
        <v>2410</v>
      </c>
      <c r="G398" s="153" t="s">
        <v>284</v>
      </c>
      <c r="H398" s="154">
        <v>30</v>
      </c>
      <c r="I398" s="155"/>
      <c r="J398" s="156">
        <f>ROUND(I398*H398,2)</f>
        <v>0</v>
      </c>
      <c r="K398" s="152" t="s">
        <v>636</v>
      </c>
      <c r="L398" s="34"/>
      <c r="M398" s="157" t="s">
        <v>1</v>
      </c>
      <c r="N398" s="158" t="s">
        <v>43</v>
      </c>
      <c r="O398" s="59"/>
      <c r="P398" s="159">
        <f>O398*H398</f>
        <v>0</v>
      </c>
      <c r="Q398" s="159">
        <v>0</v>
      </c>
      <c r="R398" s="159">
        <f>Q398*H398</f>
        <v>0</v>
      </c>
      <c r="S398" s="159">
        <v>0</v>
      </c>
      <c r="T398" s="160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1" t="s">
        <v>164</v>
      </c>
      <c r="AT398" s="161" t="s">
        <v>160</v>
      </c>
      <c r="AU398" s="161" t="s">
        <v>86</v>
      </c>
      <c r="AY398" s="18" t="s">
        <v>157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18" t="s">
        <v>33</v>
      </c>
      <c r="BK398" s="162">
        <f>ROUND(I398*H398,2)</f>
        <v>0</v>
      </c>
      <c r="BL398" s="18" t="s">
        <v>164</v>
      </c>
      <c r="BM398" s="161" t="s">
        <v>2507</v>
      </c>
    </row>
    <row r="399" spans="1:47" s="2" customFormat="1" ht="12">
      <c r="A399" s="33"/>
      <c r="B399" s="34"/>
      <c r="C399" s="33"/>
      <c r="D399" s="199" t="s">
        <v>638</v>
      </c>
      <c r="E399" s="33"/>
      <c r="F399" s="200" t="s">
        <v>2412</v>
      </c>
      <c r="G399" s="33"/>
      <c r="H399" s="33"/>
      <c r="I399" s="201"/>
      <c r="J399" s="33"/>
      <c r="K399" s="33"/>
      <c r="L399" s="34"/>
      <c r="M399" s="202"/>
      <c r="N399" s="203"/>
      <c r="O399" s="59"/>
      <c r="P399" s="59"/>
      <c r="Q399" s="59"/>
      <c r="R399" s="59"/>
      <c r="S399" s="59"/>
      <c r="T399" s="60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8" t="s">
        <v>638</v>
      </c>
      <c r="AU399" s="18" t="s">
        <v>86</v>
      </c>
    </row>
    <row r="400" spans="2:51" s="14" customFormat="1" ht="12">
      <c r="B400" s="186"/>
      <c r="D400" s="179" t="s">
        <v>245</v>
      </c>
      <c r="E400" s="187" t="s">
        <v>1</v>
      </c>
      <c r="F400" s="188" t="s">
        <v>2366</v>
      </c>
      <c r="H400" s="189">
        <v>30</v>
      </c>
      <c r="I400" s="190"/>
      <c r="L400" s="186"/>
      <c r="M400" s="191"/>
      <c r="N400" s="192"/>
      <c r="O400" s="192"/>
      <c r="P400" s="192"/>
      <c r="Q400" s="192"/>
      <c r="R400" s="192"/>
      <c r="S400" s="192"/>
      <c r="T400" s="193"/>
      <c r="AT400" s="187" t="s">
        <v>245</v>
      </c>
      <c r="AU400" s="187" t="s">
        <v>86</v>
      </c>
      <c r="AV400" s="14" t="s">
        <v>86</v>
      </c>
      <c r="AW400" s="14" t="s">
        <v>31</v>
      </c>
      <c r="AX400" s="14" t="s">
        <v>33</v>
      </c>
      <c r="AY400" s="187" t="s">
        <v>157</v>
      </c>
    </row>
    <row r="401" spans="1:47" s="2" customFormat="1" ht="12">
      <c r="A401" s="33"/>
      <c r="B401" s="34"/>
      <c r="C401" s="33"/>
      <c r="D401" s="179" t="s">
        <v>782</v>
      </c>
      <c r="E401" s="33"/>
      <c r="F401" s="220" t="s">
        <v>2495</v>
      </c>
      <c r="G401" s="33"/>
      <c r="H401" s="33"/>
      <c r="I401" s="33"/>
      <c r="J401" s="33"/>
      <c r="K401" s="33"/>
      <c r="L401" s="34"/>
      <c r="M401" s="202"/>
      <c r="N401" s="203"/>
      <c r="O401" s="59"/>
      <c r="P401" s="59"/>
      <c r="Q401" s="59"/>
      <c r="R401" s="59"/>
      <c r="S401" s="59"/>
      <c r="T401" s="60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U401" s="18" t="s">
        <v>86</v>
      </c>
    </row>
    <row r="402" spans="1:47" s="2" customFormat="1" ht="12">
      <c r="A402" s="33"/>
      <c r="B402" s="34"/>
      <c r="C402" s="33"/>
      <c r="D402" s="179" t="s">
        <v>782</v>
      </c>
      <c r="E402" s="33"/>
      <c r="F402" s="221" t="s">
        <v>2492</v>
      </c>
      <c r="G402" s="33"/>
      <c r="H402" s="222">
        <v>0</v>
      </c>
      <c r="I402" s="33"/>
      <c r="J402" s="33"/>
      <c r="K402" s="33"/>
      <c r="L402" s="34"/>
      <c r="M402" s="202"/>
      <c r="N402" s="203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U402" s="18" t="s">
        <v>86</v>
      </c>
    </row>
    <row r="403" spans="1:47" s="2" customFormat="1" ht="12">
      <c r="A403" s="33"/>
      <c r="B403" s="34"/>
      <c r="C403" s="33"/>
      <c r="D403" s="179" t="s">
        <v>782</v>
      </c>
      <c r="E403" s="33"/>
      <c r="F403" s="221" t="s">
        <v>2493</v>
      </c>
      <c r="G403" s="33"/>
      <c r="H403" s="222">
        <v>30</v>
      </c>
      <c r="I403" s="33"/>
      <c r="J403" s="33"/>
      <c r="K403" s="33"/>
      <c r="L403" s="34"/>
      <c r="M403" s="202"/>
      <c r="N403" s="203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U403" s="18" t="s">
        <v>86</v>
      </c>
    </row>
    <row r="404" spans="1:47" s="2" customFormat="1" ht="12">
      <c r="A404" s="33"/>
      <c r="B404" s="34"/>
      <c r="C404" s="33"/>
      <c r="D404" s="179" t="s">
        <v>782</v>
      </c>
      <c r="E404" s="33"/>
      <c r="F404" s="221" t="s">
        <v>645</v>
      </c>
      <c r="G404" s="33"/>
      <c r="H404" s="222">
        <v>30</v>
      </c>
      <c r="I404" s="33"/>
      <c r="J404" s="33"/>
      <c r="K404" s="33"/>
      <c r="L404" s="34"/>
      <c r="M404" s="202"/>
      <c r="N404" s="203"/>
      <c r="O404" s="59"/>
      <c r="P404" s="59"/>
      <c r="Q404" s="59"/>
      <c r="R404" s="59"/>
      <c r="S404" s="59"/>
      <c r="T404" s="60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U404" s="18" t="s">
        <v>86</v>
      </c>
    </row>
    <row r="405" spans="1:65" s="2" customFormat="1" ht="16.5" customHeight="1">
      <c r="A405" s="33"/>
      <c r="B405" s="149"/>
      <c r="C405" s="150" t="s">
        <v>357</v>
      </c>
      <c r="D405" s="150" t="s">
        <v>160</v>
      </c>
      <c r="E405" s="151" t="s">
        <v>2103</v>
      </c>
      <c r="F405" s="152" t="s">
        <v>2508</v>
      </c>
      <c r="G405" s="153" t="s">
        <v>284</v>
      </c>
      <c r="H405" s="154">
        <v>4.5</v>
      </c>
      <c r="I405" s="155"/>
      <c r="J405" s="156">
        <f>ROUND(I405*H405,2)</f>
        <v>0</v>
      </c>
      <c r="K405" s="152" t="s">
        <v>1</v>
      </c>
      <c r="L405" s="34"/>
      <c r="M405" s="157" t="s">
        <v>1</v>
      </c>
      <c r="N405" s="158" t="s">
        <v>43</v>
      </c>
      <c r="O405" s="59"/>
      <c r="P405" s="159">
        <f>O405*H405</f>
        <v>0</v>
      </c>
      <c r="Q405" s="159">
        <v>0.048</v>
      </c>
      <c r="R405" s="159">
        <f>Q405*H405</f>
        <v>0.216</v>
      </c>
      <c r="S405" s="159">
        <v>0</v>
      </c>
      <c r="T405" s="160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1" t="s">
        <v>164</v>
      </c>
      <c r="AT405" s="161" t="s">
        <v>160</v>
      </c>
      <c r="AU405" s="161" t="s">
        <v>86</v>
      </c>
      <c r="AY405" s="18" t="s">
        <v>157</v>
      </c>
      <c r="BE405" s="162">
        <f>IF(N405="základní",J405,0)</f>
        <v>0</v>
      </c>
      <c r="BF405" s="162">
        <f>IF(N405="snížená",J405,0)</f>
        <v>0</v>
      </c>
      <c r="BG405" s="162">
        <f>IF(N405="zákl. přenesená",J405,0)</f>
        <v>0</v>
      </c>
      <c r="BH405" s="162">
        <f>IF(N405="sníž. přenesená",J405,0)</f>
        <v>0</v>
      </c>
      <c r="BI405" s="162">
        <f>IF(N405="nulová",J405,0)</f>
        <v>0</v>
      </c>
      <c r="BJ405" s="18" t="s">
        <v>33</v>
      </c>
      <c r="BK405" s="162">
        <f>ROUND(I405*H405,2)</f>
        <v>0</v>
      </c>
      <c r="BL405" s="18" t="s">
        <v>164</v>
      </c>
      <c r="BM405" s="161" t="s">
        <v>2509</v>
      </c>
    </row>
    <row r="406" spans="2:51" s="14" customFormat="1" ht="12">
      <c r="B406" s="186"/>
      <c r="D406" s="179" t="s">
        <v>245</v>
      </c>
      <c r="E406" s="187" t="s">
        <v>1</v>
      </c>
      <c r="F406" s="188" t="s">
        <v>2510</v>
      </c>
      <c r="H406" s="189">
        <v>4.5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245</v>
      </c>
      <c r="AU406" s="187" t="s">
        <v>86</v>
      </c>
      <c r="AV406" s="14" t="s">
        <v>86</v>
      </c>
      <c r="AW406" s="14" t="s">
        <v>31</v>
      </c>
      <c r="AX406" s="14" t="s">
        <v>33</v>
      </c>
      <c r="AY406" s="187" t="s">
        <v>157</v>
      </c>
    </row>
    <row r="407" spans="1:47" s="2" customFormat="1" ht="12">
      <c r="A407" s="33"/>
      <c r="B407" s="34"/>
      <c r="C407" s="33"/>
      <c r="D407" s="179" t="s">
        <v>782</v>
      </c>
      <c r="E407" s="33"/>
      <c r="F407" s="220" t="s">
        <v>2495</v>
      </c>
      <c r="G407" s="33"/>
      <c r="H407" s="33"/>
      <c r="I407" s="33"/>
      <c r="J407" s="33"/>
      <c r="K407" s="33"/>
      <c r="L407" s="34"/>
      <c r="M407" s="202"/>
      <c r="N407" s="203"/>
      <c r="O407" s="59"/>
      <c r="P407" s="59"/>
      <c r="Q407" s="59"/>
      <c r="R407" s="59"/>
      <c r="S407" s="59"/>
      <c r="T407" s="60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U407" s="18" t="s">
        <v>86</v>
      </c>
    </row>
    <row r="408" spans="1:47" s="2" customFormat="1" ht="12">
      <c r="A408" s="33"/>
      <c r="B408" s="34"/>
      <c r="C408" s="33"/>
      <c r="D408" s="179" t="s">
        <v>782</v>
      </c>
      <c r="E408" s="33"/>
      <c r="F408" s="221" t="s">
        <v>2492</v>
      </c>
      <c r="G408" s="33"/>
      <c r="H408" s="222">
        <v>0</v>
      </c>
      <c r="I408" s="33"/>
      <c r="J408" s="33"/>
      <c r="K408" s="33"/>
      <c r="L408" s="34"/>
      <c r="M408" s="202"/>
      <c r="N408" s="203"/>
      <c r="O408" s="59"/>
      <c r="P408" s="59"/>
      <c r="Q408" s="59"/>
      <c r="R408" s="59"/>
      <c r="S408" s="59"/>
      <c r="T408" s="60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U408" s="18" t="s">
        <v>86</v>
      </c>
    </row>
    <row r="409" spans="1:47" s="2" customFormat="1" ht="12">
      <c r="A409" s="33"/>
      <c r="B409" s="34"/>
      <c r="C409" s="33"/>
      <c r="D409" s="179" t="s">
        <v>782</v>
      </c>
      <c r="E409" s="33"/>
      <c r="F409" s="221" t="s">
        <v>2493</v>
      </c>
      <c r="G409" s="33"/>
      <c r="H409" s="222">
        <v>30</v>
      </c>
      <c r="I409" s="33"/>
      <c r="J409" s="33"/>
      <c r="K409" s="33"/>
      <c r="L409" s="34"/>
      <c r="M409" s="202"/>
      <c r="N409" s="203"/>
      <c r="O409" s="59"/>
      <c r="P409" s="59"/>
      <c r="Q409" s="59"/>
      <c r="R409" s="59"/>
      <c r="S409" s="59"/>
      <c r="T409" s="60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U409" s="18" t="s">
        <v>86</v>
      </c>
    </row>
    <row r="410" spans="1:47" s="2" customFormat="1" ht="12">
      <c r="A410" s="33"/>
      <c r="B410" s="34"/>
      <c r="C410" s="33"/>
      <c r="D410" s="179" t="s">
        <v>782</v>
      </c>
      <c r="E410" s="33"/>
      <c r="F410" s="221" t="s">
        <v>645</v>
      </c>
      <c r="G410" s="33"/>
      <c r="H410" s="222">
        <v>30</v>
      </c>
      <c r="I410" s="33"/>
      <c r="J410" s="33"/>
      <c r="K410" s="33"/>
      <c r="L410" s="34"/>
      <c r="M410" s="202"/>
      <c r="N410" s="203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U410" s="18" t="s">
        <v>86</v>
      </c>
    </row>
    <row r="411" spans="1:65" s="2" customFormat="1" ht="16.5" customHeight="1">
      <c r="A411" s="33"/>
      <c r="B411" s="149"/>
      <c r="C411" s="150" t="s">
        <v>292</v>
      </c>
      <c r="D411" s="150" t="s">
        <v>160</v>
      </c>
      <c r="E411" s="151" t="s">
        <v>2108</v>
      </c>
      <c r="F411" s="152" t="s">
        <v>2109</v>
      </c>
      <c r="G411" s="153" t="s">
        <v>284</v>
      </c>
      <c r="H411" s="154">
        <v>4.5</v>
      </c>
      <c r="I411" s="155"/>
      <c r="J411" s="156">
        <f>ROUND(I411*H411,2)</f>
        <v>0</v>
      </c>
      <c r="K411" s="152" t="s">
        <v>636</v>
      </c>
      <c r="L411" s="34"/>
      <c r="M411" s="157" t="s">
        <v>1</v>
      </c>
      <c r="N411" s="158" t="s">
        <v>43</v>
      </c>
      <c r="O411" s="59"/>
      <c r="P411" s="159">
        <f>O411*H411</f>
        <v>0</v>
      </c>
      <c r="Q411" s="159">
        <v>0</v>
      </c>
      <c r="R411" s="159">
        <f>Q411*H411</f>
        <v>0</v>
      </c>
      <c r="S411" s="159">
        <v>0</v>
      </c>
      <c r="T411" s="16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1" t="s">
        <v>164</v>
      </c>
      <c r="AT411" s="161" t="s">
        <v>160</v>
      </c>
      <c r="AU411" s="161" t="s">
        <v>86</v>
      </c>
      <c r="AY411" s="18" t="s">
        <v>157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8" t="s">
        <v>33</v>
      </c>
      <c r="BK411" s="162">
        <f>ROUND(I411*H411,2)</f>
        <v>0</v>
      </c>
      <c r="BL411" s="18" t="s">
        <v>164</v>
      </c>
      <c r="BM411" s="161" t="s">
        <v>2511</v>
      </c>
    </row>
    <row r="412" spans="1:47" s="2" customFormat="1" ht="12">
      <c r="A412" s="33"/>
      <c r="B412" s="34"/>
      <c r="C412" s="33"/>
      <c r="D412" s="199" t="s">
        <v>638</v>
      </c>
      <c r="E412" s="33"/>
      <c r="F412" s="200" t="s">
        <v>2111</v>
      </c>
      <c r="G412" s="33"/>
      <c r="H412" s="33"/>
      <c r="I412" s="201"/>
      <c r="J412" s="33"/>
      <c r="K412" s="33"/>
      <c r="L412" s="34"/>
      <c r="M412" s="202"/>
      <c r="N412" s="203"/>
      <c r="O412" s="59"/>
      <c r="P412" s="59"/>
      <c r="Q412" s="59"/>
      <c r="R412" s="59"/>
      <c r="S412" s="59"/>
      <c r="T412" s="60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638</v>
      </c>
      <c r="AU412" s="18" t="s">
        <v>86</v>
      </c>
    </row>
    <row r="413" spans="2:51" s="14" customFormat="1" ht="12">
      <c r="B413" s="186"/>
      <c r="D413" s="179" t="s">
        <v>245</v>
      </c>
      <c r="E413" s="187" t="s">
        <v>1</v>
      </c>
      <c r="F413" s="188" t="s">
        <v>2510</v>
      </c>
      <c r="H413" s="189">
        <v>4.5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7" t="s">
        <v>245</v>
      </c>
      <c r="AU413" s="187" t="s">
        <v>86</v>
      </c>
      <c r="AV413" s="14" t="s">
        <v>86</v>
      </c>
      <c r="AW413" s="14" t="s">
        <v>31</v>
      </c>
      <c r="AX413" s="14" t="s">
        <v>33</v>
      </c>
      <c r="AY413" s="187" t="s">
        <v>157</v>
      </c>
    </row>
    <row r="414" spans="1:47" s="2" customFormat="1" ht="12">
      <c r="A414" s="33"/>
      <c r="B414" s="34"/>
      <c r="C414" s="33"/>
      <c r="D414" s="179" t="s">
        <v>782</v>
      </c>
      <c r="E414" s="33"/>
      <c r="F414" s="220" t="s">
        <v>2495</v>
      </c>
      <c r="G414" s="33"/>
      <c r="H414" s="33"/>
      <c r="I414" s="33"/>
      <c r="J414" s="33"/>
      <c r="K414" s="33"/>
      <c r="L414" s="34"/>
      <c r="M414" s="202"/>
      <c r="N414" s="203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U414" s="18" t="s">
        <v>86</v>
      </c>
    </row>
    <row r="415" spans="1:47" s="2" customFormat="1" ht="12">
      <c r="A415" s="33"/>
      <c r="B415" s="34"/>
      <c r="C415" s="33"/>
      <c r="D415" s="179" t="s">
        <v>782</v>
      </c>
      <c r="E415" s="33"/>
      <c r="F415" s="221" t="s">
        <v>2492</v>
      </c>
      <c r="G415" s="33"/>
      <c r="H415" s="222">
        <v>0</v>
      </c>
      <c r="I415" s="33"/>
      <c r="J415" s="33"/>
      <c r="K415" s="33"/>
      <c r="L415" s="34"/>
      <c r="M415" s="202"/>
      <c r="N415" s="203"/>
      <c r="O415" s="59"/>
      <c r="P415" s="59"/>
      <c r="Q415" s="59"/>
      <c r="R415" s="59"/>
      <c r="S415" s="59"/>
      <c r="T415" s="60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U415" s="18" t="s">
        <v>86</v>
      </c>
    </row>
    <row r="416" spans="1:47" s="2" customFormat="1" ht="12">
      <c r="A416" s="33"/>
      <c r="B416" s="34"/>
      <c r="C416" s="33"/>
      <c r="D416" s="179" t="s">
        <v>782</v>
      </c>
      <c r="E416" s="33"/>
      <c r="F416" s="221" t="s">
        <v>2493</v>
      </c>
      <c r="G416" s="33"/>
      <c r="H416" s="222">
        <v>30</v>
      </c>
      <c r="I416" s="33"/>
      <c r="J416" s="33"/>
      <c r="K416" s="33"/>
      <c r="L416" s="34"/>
      <c r="M416" s="202"/>
      <c r="N416" s="203"/>
      <c r="O416" s="59"/>
      <c r="P416" s="59"/>
      <c r="Q416" s="59"/>
      <c r="R416" s="59"/>
      <c r="S416" s="59"/>
      <c r="T416" s="60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U416" s="18" t="s">
        <v>86</v>
      </c>
    </row>
    <row r="417" spans="1:47" s="2" customFormat="1" ht="12">
      <c r="A417" s="33"/>
      <c r="B417" s="34"/>
      <c r="C417" s="33"/>
      <c r="D417" s="179" t="s">
        <v>782</v>
      </c>
      <c r="E417" s="33"/>
      <c r="F417" s="221" t="s">
        <v>645</v>
      </c>
      <c r="G417" s="33"/>
      <c r="H417" s="222">
        <v>30</v>
      </c>
      <c r="I417" s="33"/>
      <c r="J417" s="33"/>
      <c r="K417" s="33"/>
      <c r="L417" s="34"/>
      <c r="M417" s="202"/>
      <c r="N417" s="203"/>
      <c r="O417" s="59"/>
      <c r="P417" s="59"/>
      <c r="Q417" s="59"/>
      <c r="R417" s="59"/>
      <c r="S417" s="59"/>
      <c r="T417" s="60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U417" s="18" t="s">
        <v>86</v>
      </c>
    </row>
    <row r="418" spans="1:65" s="2" customFormat="1" ht="16.5" customHeight="1">
      <c r="A418" s="33"/>
      <c r="B418" s="149"/>
      <c r="C418" s="150" t="s">
        <v>361</v>
      </c>
      <c r="D418" s="150" t="s">
        <v>160</v>
      </c>
      <c r="E418" s="151" t="s">
        <v>2113</v>
      </c>
      <c r="F418" s="152" t="s">
        <v>2114</v>
      </c>
      <c r="G418" s="153" t="s">
        <v>284</v>
      </c>
      <c r="H418" s="154">
        <v>4.5</v>
      </c>
      <c r="I418" s="155"/>
      <c r="J418" s="156">
        <f>ROUND(I418*H418,2)</f>
        <v>0</v>
      </c>
      <c r="K418" s="152" t="s">
        <v>636</v>
      </c>
      <c r="L418" s="34"/>
      <c r="M418" s="157" t="s">
        <v>1</v>
      </c>
      <c r="N418" s="158" t="s">
        <v>43</v>
      </c>
      <c r="O418" s="59"/>
      <c r="P418" s="159">
        <f>O418*H418</f>
        <v>0</v>
      </c>
      <c r="Q418" s="159">
        <v>0</v>
      </c>
      <c r="R418" s="159">
        <f>Q418*H418</f>
        <v>0</v>
      </c>
      <c r="S418" s="159">
        <v>0</v>
      </c>
      <c r="T418" s="160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1" t="s">
        <v>164</v>
      </c>
      <c r="AT418" s="161" t="s">
        <v>160</v>
      </c>
      <c r="AU418" s="161" t="s">
        <v>86</v>
      </c>
      <c r="AY418" s="18" t="s">
        <v>157</v>
      </c>
      <c r="BE418" s="162">
        <f>IF(N418="základní",J418,0)</f>
        <v>0</v>
      </c>
      <c r="BF418" s="162">
        <f>IF(N418="snížená",J418,0)</f>
        <v>0</v>
      </c>
      <c r="BG418" s="162">
        <f>IF(N418="zákl. přenesená",J418,0)</f>
        <v>0</v>
      </c>
      <c r="BH418" s="162">
        <f>IF(N418="sníž. přenesená",J418,0)</f>
        <v>0</v>
      </c>
      <c r="BI418" s="162">
        <f>IF(N418="nulová",J418,0)</f>
        <v>0</v>
      </c>
      <c r="BJ418" s="18" t="s">
        <v>33</v>
      </c>
      <c r="BK418" s="162">
        <f>ROUND(I418*H418,2)</f>
        <v>0</v>
      </c>
      <c r="BL418" s="18" t="s">
        <v>164</v>
      </c>
      <c r="BM418" s="161" t="s">
        <v>2512</v>
      </c>
    </row>
    <row r="419" spans="1:47" s="2" customFormat="1" ht="12">
      <c r="A419" s="33"/>
      <c r="B419" s="34"/>
      <c r="C419" s="33"/>
      <c r="D419" s="199" t="s">
        <v>638</v>
      </c>
      <c r="E419" s="33"/>
      <c r="F419" s="200" t="s">
        <v>2116</v>
      </c>
      <c r="G419" s="33"/>
      <c r="H419" s="33"/>
      <c r="I419" s="201"/>
      <c r="J419" s="33"/>
      <c r="K419" s="33"/>
      <c r="L419" s="34"/>
      <c r="M419" s="202"/>
      <c r="N419" s="203"/>
      <c r="O419" s="59"/>
      <c r="P419" s="59"/>
      <c r="Q419" s="59"/>
      <c r="R419" s="59"/>
      <c r="S419" s="59"/>
      <c r="T419" s="60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8" t="s">
        <v>638</v>
      </c>
      <c r="AU419" s="18" t="s">
        <v>86</v>
      </c>
    </row>
    <row r="420" spans="2:51" s="14" customFormat="1" ht="12">
      <c r="B420" s="186"/>
      <c r="D420" s="179" t="s">
        <v>245</v>
      </c>
      <c r="E420" s="187" t="s">
        <v>1</v>
      </c>
      <c r="F420" s="188" t="s">
        <v>2510</v>
      </c>
      <c r="H420" s="189">
        <v>4.5</v>
      </c>
      <c r="I420" s="190"/>
      <c r="L420" s="186"/>
      <c r="M420" s="191"/>
      <c r="N420" s="192"/>
      <c r="O420" s="192"/>
      <c r="P420" s="192"/>
      <c r="Q420" s="192"/>
      <c r="R420" s="192"/>
      <c r="S420" s="192"/>
      <c r="T420" s="193"/>
      <c r="AT420" s="187" t="s">
        <v>245</v>
      </c>
      <c r="AU420" s="187" t="s">
        <v>86</v>
      </c>
      <c r="AV420" s="14" t="s">
        <v>86</v>
      </c>
      <c r="AW420" s="14" t="s">
        <v>31</v>
      </c>
      <c r="AX420" s="14" t="s">
        <v>33</v>
      </c>
      <c r="AY420" s="187" t="s">
        <v>157</v>
      </c>
    </row>
    <row r="421" spans="1:47" s="2" customFormat="1" ht="12">
      <c r="A421" s="33"/>
      <c r="B421" s="34"/>
      <c r="C421" s="33"/>
      <c r="D421" s="179" t="s">
        <v>782</v>
      </c>
      <c r="E421" s="33"/>
      <c r="F421" s="220" t="s">
        <v>2495</v>
      </c>
      <c r="G421" s="33"/>
      <c r="H421" s="33"/>
      <c r="I421" s="33"/>
      <c r="J421" s="33"/>
      <c r="K421" s="33"/>
      <c r="L421" s="34"/>
      <c r="M421" s="202"/>
      <c r="N421" s="203"/>
      <c r="O421" s="59"/>
      <c r="P421" s="59"/>
      <c r="Q421" s="59"/>
      <c r="R421" s="59"/>
      <c r="S421" s="59"/>
      <c r="T421" s="60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U421" s="18" t="s">
        <v>86</v>
      </c>
    </row>
    <row r="422" spans="1:47" s="2" customFormat="1" ht="12">
      <c r="A422" s="33"/>
      <c r="B422" s="34"/>
      <c r="C422" s="33"/>
      <c r="D422" s="179" t="s">
        <v>782</v>
      </c>
      <c r="E422" s="33"/>
      <c r="F422" s="221" t="s">
        <v>2492</v>
      </c>
      <c r="G422" s="33"/>
      <c r="H422" s="222">
        <v>0</v>
      </c>
      <c r="I422" s="33"/>
      <c r="J422" s="33"/>
      <c r="K422" s="33"/>
      <c r="L422" s="34"/>
      <c r="M422" s="202"/>
      <c r="N422" s="203"/>
      <c r="O422" s="59"/>
      <c r="P422" s="59"/>
      <c r="Q422" s="59"/>
      <c r="R422" s="59"/>
      <c r="S422" s="59"/>
      <c r="T422" s="60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U422" s="18" t="s">
        <v>86</v>
      </c>
    </row>
    <row r="423" spans="1:47" s="2" customFormat="1" ht="12">
      <c r="A423" s="33"/>
      <c r="B423" s="34"/>
      <c r="C423" s="33"/>
      <c r="D423" s="179" t="s">
        <v>782</v>
      </c>
      <c r="E423" s="33"/>
      <c r="F423" s="221" t="s">
        <v>2493</v>
      </c>
      <c r="G423" s="33"/>
      <c r="H423" s="222">
        <v>30</v>
      </c>
      <c r="I423" s="33"/>
      <c r="J423" s="33"/>
      <c r="K423" s="33"/>
      <c r="L423" s="34"/>
      <c r="M423" s="202"/>
      <c r="N423" s="203"/>
      <c r="O423" s="59"/>
      <c r="P423" s="59"/>
      <c r="Q423" s="59"/>
      <c r="R423" s="59"/>
      <c r="S423" s="59"/>
      <c r="T423" s="60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U423" s="18" t="s">
        <v>86</v>
      </c>
    </row>
    <row r="424" spans="1:47" s="2" customFormat="1" ht="12">
      <c r="A424" s="33"/>
      <c r="B424" s="34"/>
      <c r="C424" s="33"/>
      <c r="D424" s="179" t="s">
        <v>782</v>
      </c>
      <c r="E424" s="33"/>
      <c r="F424" s="221" t="s">
        <v>645</v>
      </c>
      <c r="G424" s="33"/>
      <c r="H424" s="222">
        <v>30</v>
      </c>
      <c r="I424" s="33"/>
      <c r="J424" s="33"/>
      <c r="K424" s="33"/>
      <c r="L424" s="34"/>
      <c r="M424" s="202"/>
      <c r="N424" s="203"/>
      <c r="O424" s="59"/>
      <c r="P424" s="59"/>
      <c r="Q424" s="59"/>
      <c r="R424" s="59"/>
      <c r="S424" s="59"/>
      <c r="T424" s="60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U424" s="18" t="s">
        <v>86</v>
      </c>
    </row>
    <row r="425" spans="1:65" s="2" customFormat="1" ht="16.5" customHeight="1">
      <c r="A425" s="33"/>
      <c r="B425" s="149"/>
      <c r="C425" s="150" t="s">
        <v>295</v>
      </c>
      <c r="D425" s="150" t="s">
        <v>160</v>
      </c>
      <c r="E425" s="151" t="s">
        <v>2118</v>
      </c>
      <c r="F425" s="152" t="s">
        <v>2119</v>
      </c>
      <c r="G425" s="153" t="s">
        <v>284</v>
      </c>
      <c r="H425" s="154">
        <v>4.5</v>
      </c>
      <c r="I425" s="155"/>
      <c r="J425" s="156">
        <f>ROUND(I425*H425,2)</f>
        <v>0</v>
      </c>
      <c r="K425" s="152" t="s">
        <v>636</v>
      </c>
      <c r="L425" s="34"/>
      <c r="M425" s="157" t="s">
        <v>1</v>
      </c>
      <c r="N425" s="158" t="s">
        <v>43</v>
      </c>
      <c r="O425" s="59"/>
      <c r="P425" s="159">
        <f>O425*H425</f>
        <v>0</v>
      </c>
      <c r="Q425" s="159">
        <v>0.00014</v>
      </c>
      <c r="R425" s="159">
        <f>Q425*H425</f>
        <v>0.0006299999999999999</v>
      </c>
      <c r="S425" s="159">
        <v>0</v>
      </c>
      <c r="T425" s="160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1" t="s">
        <v>164</v>
      </c>
      <c r="AT425" s="161" t="s">
        <v>160</v>
      </c>
      <c r="AU425" s="161" t="s">
        <v>86</v>
      </c>
      <c r="AY425" s="18" t="s">
        <v>157</v>
      </c>
      <c r="BE425" s="162">
        <f>IF(N425="základní",J425,0)</f>
        <v>0</v>
      </c>
      <c r="BF425" s="162">
        <f>IF(N425="snížená",J425,0)</f>
        <v>0</v>
      </c>
      <c r="BG425" s="162">
        <f>IF(N425="zákl. přenesená",J425,0)</f>
        <v>0</v>
      </c>
      <c r="BH425" s="162">
        <f>IF(N425="sníž. přenesená",J425,0)</f>
        <v>0</v>
      </c>
      <c r="BI425" s="162">
        <f>IF(N425="nulová",J425,0)</f>
        <v>0</v>
      </c>
      <c r="BJ425" s="18" t="s">
        <v>33</v>
      </c>
      <c r="BK425" s="162">
        <f>ROUND(I425*H425,2)</f>
        <v>0</v>
      </c>
      <c r="BL425" s="18" t="s">
        <v>164</v>
      </c>
      <c r="BM425" s="161" t="s">
        <v>2513</v>
      </c>
    </row>
    <row r="426" spans="1:47" s="2" customFormat="1" ht="12">
      <c r="A426" s="33"/>
      <c r="B426" s="34"/>
      <c r="C426" s="33"/>
      <c r="D426" s="199" t="s">
        <v>638</v>
      </c>
      <c r="E426" s="33"/>
      <c r="F426" s="200" t="s">
        <v>2121</v>
      </c>
      <c r="G426" s="33"/>
      <c r="H426" s="33"/>
      <c r="I426" s="201"/>
      <c r="J426" s="33"/>
      <c r="K426" s="33"/>
      <c r="L426" s="34"/>
      <c r="M426" s="202"/>
      <c r="N426" s="203"/>
      <c r="O426" s="59"/>
      <c r="P426" s="59"/>
      <c r="Q426" s="59"/>
      <c r="R426" s="59"/>
      <c r="S426" s="59"/>
      <c r="T426" s="60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638</v>
      </c>
      <c r="AU426" s="18" t="s">
        <v>86</v>
      </c>
    </row>
    <row r="427" spans="2:51" s="14" customFormat="1" ht="12">
      <c r="B427" s="186"/>
      <c r="D427" s="179" t="s">
        <v>245</v>
      </c>
      <c r="E427" s="187" t="s">
        <v>1</v>
      </c>
      <c r="F427" s="188" t="s">
        <v>2510</v>
      </c>
      <c r="H427" s="189">
        <v>4.5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7" t="s">
        <v>245</v>
      </c>
      <c r="AU427" s="187" t="s">
        <v>86</v>
      </c>
      <c r="AV427" s="14" t="s">
        <v>86</v>
      </c>
      <c r="AW427" s="14" t="s">
        <v>31</v>
      </c>
      <c r="AX427" s="14" t="s">
        <v>33</v>
      </c>
      <c r="AY427" s="187" t="s">
        <v>157</v>
      </c>
    </row>
    <row r="428" spans="1:47" s="2" customFormat="1" ht="12">
      <c r="A428" s="33"/>
      <c r="B428" s="34"/>
      <c r="C428" s="33"/>
      <c r="D428" s="179" t="s">
        <v>782</v>
      </c>
      <c r="E428" s="33"/>
      <c r="F428" s="220" t="s">
        <v>2495</v>
      </c>
      <c r="G428" s="33"/>
      <c r="H428" s="33"/>
      <c r="I428" s="33"/>
      <c r="J428" s="33"/>
      <c r="K428" s="33"/>
      <c r="L428" s="34"/>
      <c r="M428" s="202"/>
      <c r="N428" s="203"/>
      <c r="O428" s="59"/>
      <c r="P428" s="59"/>
      <c r="Q428" s="59"/>
      <c r="R428" s="59"/>
      <c r="S428" s="59"/>
      <c r="T428" s="60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U428" s="18" t="s">
        <v>86</v>
      </c>
    </row>
    <row r="429" spans="1:47" s="2" customFormat="1" ht="12">
      <c r="A429" s="33"/>
      <c r="B429" s="34"/>
      <c r="C429" s="33"/>
      <c r="D429" s="179" t="s">
        <v>782</v>
      </c>
      <c r="E429" s="33"/>
      <c r="F429" s="221" t="s">
        <v>2492</v>
      </c>
      <c r="G429" s="33"/>
      <c r="H429" s="222">
        <v>0</v>
      </c>
      <c r="I429" s="33"/>
      <c r="J429" s="33"/>
      <c r="K429" s="33"/>
      <c r="L429" s="34"/>
      <c r="M429" s="202"/>
      <c r="N429" s="203"/>
      <c r="O429" s="59"/>
      <c r="P429" s="59"/>
      <c r="Q429" s="59"/>
      <c r="R429" s="59"/>
      <c r="S429" s="59"/>
      <c r="T429" s="60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U429" s="18" t="s">
        <v>86</v>
      </c>
    </row>
    <row r="430" spans="1:47" s="2" customFormat="1" ht="12">
      <c r="A430" s="33"/>
      <c r="B430" s="34"/>
      <c r="C430" s="33"/>
      <c r="D430" s="179" t="s">
        <v>782</v>
      </c>
      <c r="E430" s="33"/>
      <c r="F430" s="221" t="s">
        <v>2493</v>
      </c>
      <c r="G430" s="33"/>
      <c r="H430" s="222">
        <v>30</v>
      </c>
      <c r="I430" s="33"/>
      <c r="J430" s="33"/>
      <c r="K430" s="33"/>
      <c r="L430" s="34"/>
      <c r="M430" s="202"/>
      <c r="N430" s="203"/>
      <c r="O430" s="59"/>
      <c r="P430" s="59"/>
      <c r="Q430" s="59"/>
      <c r="R430" s="59"/>
      <c r="S430" s="59"/>
      <c r="T430" s="60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U430" s="18" t="s">
        <v>86</v>
      </c>
    </row>
    <row r="431" spans="1:47" s="2" customFormat="1" ht="12">
      <c r="A431" s="33"/>
      <c r="B431" s="34"/>
      <c r="C431" s="33"/>
      <c r="D431" s="179" t="s">
        <v>782</v>
      </c>
      <c r="E431" s="33"/>
      <c r="F431" s="221" t="s">
        <v>645</v>
      </c>
      <c r="G431" s="33"/>
      <c r="H431" s="222">
        <v>30</v>
      </c>
      <c r="I431" s="33"/>
      <c r="J431" s="33"/>
      <c r="K431" s="33"/>
      <c r="L431" s="34"/>
      <c r="M431" s="202"/>
      <c r="N431" s="203"/>
      <c r="O431" s="59"/>
      <c r="P431" s="59"/>
      <c r="Q431" s="59"/>
      <c r="R431" s="59"/>
      <c r="S431" s="59"/>
      <c r="T431" s="60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U431" s="18" t="s">
        <v>86</v>
      </c>
    </row>
    <row r="432" spans="1:65" s="2" customFormat="1" ht="16.5" customHeight="1">
      <c r="A432" s="33"/>
      <c r="B432" s="149"/>
      <c r="C432" s="150" t="s">
        <v>897</v>
      </c>
      <c r="D432" s="150" t="s">
        <v>160</v>
      </c>
      <c r="E432" s="151" t="s">
        <v>1947</v>
      </c>
      <c r="F432" s="152" t="s">
        <v>1948</v>
      </c>
      <c r="G432" s="153" t="s">
        <v>284</v>
      </c>
      <c r="H432" s="154">
        <v>15</v>
      </c>
      <c r="I432" s="155"/>
      <c r="J432" s="156">
        <f>ROUND(I432*H432,2)</f>
        <v>0</v>
      </c>
      <c r="K432" s="152" t="s">
        <v>636</v>
      </c>
      <c r="L432" s="34"/>
      <c r="M432" s="157" t="s">
        <v>1</v>
      </c>
      <c r="N432" s="158" t="s">
        <v>43</v>
      </c>
      <c r="O432" s="59"/>
      <c r="P432" s="159">
        <f>O432*H432</f>
        <v>0</v>
      </c>
      <c r="Q432" s="159">
        <v>0</v>
      </c>
      <c r="R432" s="159">
        <f>Q432*H432</f>
        <v>0</v>
      </c>
      <c r="S432" s="159">
        <v>0</v>
      </c>
      <c r="T432" s="160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1" t="s">
        <v>164</v>
      </c>
      <c r="AT432" s="161" t="s">
        <v>160</v>
      </c>
      <c r="AU432" s="161" t="s">
        <v>86</v>
      </c>
      <c r="AY432" s="18" t="s">
        <v>157</v>
      </c>
      <c r="BE432" s="162">
        <f>IF(N432="základní",J432,0)</f>
        <v>0</v>
      </c>
      <c r="BF432" s="162">
        <f>IF(N432="snížená",J432,0)</f>
        <v>0</v>
      </c>
      <c r="BG432" s="162">
        <f>IF(N432="zákl. přenesená",J432,0)</f>
        <v>0</v>
      </c>
      <c r="BH432" s="162">
        <f>IF(N432="sníž. přenesená",J432,0)</f>
        <v>0</v>
      </c>
      <c r="BI432" s="162">
        <f>IF(N432="nulová",J432,0)</f>
        <v>0</v>
      </c>
      <c r="BJ432" s="18" t="s">
        <v>33</v>
      </c>
      <c r="BK432" s="162">
        <f>ROUND(I432*H432,2)</f>
        <v>0</v>
      </c>
      <c r="BL432" s="18" t="s">
        <v>164</v>
      </c>
      <c r="BM432" s="161" t="s">
        <v>2514</v>
      </c>
    </row>
    <row r="433" spans="1:47" s="2" customFormat="1" ht="12">
      <c r="A433" s="33"/>
      <c r="B433" s="34"/>
      <c r="C433" s="33"/>
      <c r="D433" s="199" t="s">
        <v>638</v>
      </c>
      <c r="E433" s="33"/>
      <c r="F433" s="200" t="s">
        <v>1950</v>
      </c>
      <c r="G433" s="33"/>
      <c r="H433" s="33"/>
      <c r="I433" s="201"/>
      <c r="J433" s="33"/>
      <c r="K433" s="33"/>
      <c r="L433" s="34"/>
      <c r="M433" s="202"/>
      <c r="N433" s="203"/>
      <c r="O433" s="59"/>
      <c r="P433" s="59"/>
      <c r="Q433" s="59"/>
      <c r="R433" s="59"/>
      <c r="S433" s="59"/>
      <c r="T433" s="60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T433" s="18" t="s">
        <v>638</v>
      </c>
      <c r="AU433" s="18" t="s">
        <v>86</v>
      </c>
    </row>
    <row r="434" spans="2:51" s="13" customFormat="1" ht="12">
      <c r="B434" s="178"/>
      <c r="D434" s="179" t="s">
        <v>245</v>
      </c>
      <c r="E434" s="180" t="s">
        <v>1</v>
      </c>
      <c r="F434" s="181" t="s">
        <v>2455</v>
      </c>
      <c r="H434" s="180" t="s">
        <v>1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80" t="s">
        <v>245</v>
      </c>
      <c r="AU434" s="180" t="s">
        <v>86</v>
      </c>
      <c r="AV434" s="13" t="s">
        <v>33</v>
      </c>
      <c r="AW434" s="13" t="s">
        <v>31</v>
      </c>
      <c r="AX434" s="13" t="s">
        <v>78</v>
      </c>
      <c r="AY434" s="180" t="s">
        <v>157</v>
      </c>
    </row>
    <row r="435" spans="2:51" s="14" customFormat="1" ht="12">
      <c r="B435" s="186"/>
      <c r="D435" s="179" t="s">
        <v>245</v>
      </c>
      <c r="E435" s="187" t="s">
        <v>1</v>
      </c>
      <c r="F435" s="188" t="s">
        <v>2501</v>
      </c>
      <c r="H435" s="189">
        <v>15</v>
      </c>
      <c r="I435" s="190"/>
      <c r="L435" s="186"/>
      <c r="M435" s="191"/>
      <c r="N435" s="192"/>
      <c r="O435" s="192"/>
      <c r="P435" s="192"/>
      <c r="Q435" s="192"/>
      <c r="R435" s="192"/>
      <c r="S435" s="192"/>
      <c r="T435" s="193"/>
      <c r="AT435" s="187" t="s">
        <v>245</v>
      </c>
      <c r="AU435" s="187" t="s">
        <v>86</v>
      </c>
      <c r="AV435" s="14" t="s">
        <v>86</v>
      </c>
      <c r="AW435" s="14" t="s">
        <v>31</v>
      </c>
      <c r="AX435" s="14" t="s">
        <v>33</v>
      </c>
      <c r="AY435" s="187" t="s">
        <v>157</v>
      </c>
    </row>
    <row r="436" spans="1:47" s="2" customFormat="1" ht="12">
      <c r="A436" s="33"/>
      <c r="B436" s="34"/>
      <c r="C436" s="33"/>
      <c r="D436" s="179" t="s">
        <v>782</v>
      </c>
      <c r="E436" s="33"/>
      <c r="F436" s="220" t="s">
        <v>2495</v>
      </c>
      <c r="G436" s="33"/>
      <c r="H436" s="33"/>
      <c r="I436" s="33"/>
      <c r="J436" s="33"/>
      <c r="K436" s="33"/>
      <c r="L436" s="34"/>
      <c r="M436" s="202"/>
      <c r="N436" s="203"/>
      <c r="O436" s="59"/>
      <c r="P436" s="59"/>
      <c r="Q436" s="59"/>
      <c r="R436" s="59"/>
      <c r="S436" s="59"/>
      <c r="T436" s="60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U436" s="18" t="s">
        <v>86</v>
      </c>
    </row>
    <row r="437" spans="1:47" s="2" customFormat="1" ht="12">
      <c r="A437" s="33"/>
      <c r="B437" s="34"/>
      <c r="C437" s="33"/>
      <c r="D437" s="179" t="s">
        <v>782</v>
      </c>
      <c r="E437" s="33"/>
      <c r="F437" s="221" t="s">
        <v>2492</v>
      </c>
      <c r="G437" s="33"/>
      <c r="H437" s="222">
        <v>0</v>
      </c>
      <c r="I437" s="33"/>
      <c r="J437" s="33"/>
      <c r="K437" s="33"/>
      <c r="L437" s="34"/>
      <c r="M437" s="202"/>
      <c r="N437" s="203"/>
      <c r="O437" s="59"/>
      <c r="P437" s="59"/>
      <c r="Q437" s="59"/>
      <c r="R437" s="59"/>
      <c r="S437" s="59"/>
      <c r="T437" s="60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U437" s="18" t="s">
        <v>86</v>
      </c>
    </row>
    <row r="438" spans="1:47" s="2" customFormat="1" ht="12">
      <c r="A438" s="33"/>
      <c r="B438" s="34"/>
      <c r="C438" s="33"/>
      <c r="D438" s="179" t="s">
        <v>782</v>
      </c>
      <c r="E438" s="33"/>
      <c r="F438" s="221" t="s">
        <v>2493</v>
      </c>
      <c r="G438" s="33"/>
      <c r="H438" s="222">
        <v>30</v>
      </c>
      <c r="I438" s="33"/>
      <c r="J438" s="33"/>
      <c r="K438" s="33"/>
      <c r="L438" s="34"/>
      <c r="M438" s="202"/>
      <c r="N438" s="203"/>
      <c r="O438" s="59"/>
      <c r="P438" s="59"/>
      <c r="Q438" s="59"/>
      <c r="R438" s="59"/>
      <c r="S438" s="59"/>
      <c r="T438" s="60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U438" s="18" t="s">
        <v>86</v>
      </c>
    </row>
    <row r="439" spans="1:47" s="2" customFormat="1" ht="12">
      <c r="A439" s="33"/>
      <c r="B439" s="34"/>
      <c r="C439" s="33"/>
      <c r="D439" s="179" t="s">
        <v>782</v>
      </c>
      <c r="E439" s="33"/>
      <c r="F439" s="221" t="s">
        <v>645</v>
      </c>
      <c r="G439" s="33"/>
      <c r="H439" s="222">
        <v>30</v>
      </c>
      <c r="I439" s="33"/>
      <c r="J439" s="33"/>
      <c r="K439" s="33"/>
      <c r="L439" s="34"/>
      <c r="M439" s="202"/>
      <c r="N439" s="203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U439" s="18" t="s">
        <v>86</v>
      </c>
    </row>
    <row r="440" spans="1:65" s="2" customFormat="1" ht="16.5" customHeight="1">
      <c r="A440" s="33"/>
      <c r="B440" s="149"/>
      <c r="C440" s="150" t="s">
        <v>297</v>
      </c>
      <c r="D440" s="150" t="s">
        <v>160</v>
      </c>
      <c r="E440" s="151" t="s">
        <v>2456</v>
      </c>
      <c r="F440" s="152" t="s">
        <v>2457</v>
      </c>
      <c r="G440" s="153" t="s">
        <v>284</v>
      </c>
      <c r="H440" s="154">
        <v>30</v>
      </c>
      <c r="I440" s="155"/>
      <c r="J440" s="156">
        <f>ROUND(I440*H440,2)</f>
        <v>0</v>
      </c>
      <c r="K440" s="152" t="s">
        <v>1</v>
      </c>
      <c r="L440" s="34"/>
      <c r="M440" s="157" t="s">
        <v>1</v>
      </c>
      <c r="N440" s="158" t="s">
        <v>43</v>
      </c>
      <c r="O440" s="59"/>
      <c r="P440" s="159">
        <f>O440*H440</f>
        <v>0</v>
      </c>
      <c r="Q440" s="159">
        <v>0.0021</v>
      </c>
      <c r="R440" s="159">
        <f>Q440*H440</f>
        <v>0.063</v>
      </c>
      <c r="S440" s="159">
        <v>0</v>
      </c>
      <c r="T440" s="160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1" t="s">
        <v>164</v>
      </c>
      <c r="AT440" s="161" t="s">
        <v>160</v>
      </c>
      <c r="AU440" s="161" t="s">
        <v>86</v>
      </c>
      <c r="AY440" s="18" t="s">
        <v>157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8" t="s">
        <v>33</v>
      </c>
      <c r="BK440" s="162">
        <f>ROUND(I440*H440,2)</f>
        <v>0</v>
      </c>
      <c r="BL440" s="18" t="s">
        <v>164</v>
      </c>
      <c r="BM440" s="161" t="s">
        <v>2515</v>
      </c>
    </row>
    <row r="441" spans="2:51" s="14" customFormat="1" ht="12">
      <c r="B441" s="186"/>
      <c r="D441" s="179" t="s">
        <v>245</v>
      </c>
      <c r="E441" s="187" t="s">
        <v>1</v>
      </c>
      <c r="F441" s="188" t="s">
        <v>2366</v>
      </c>
      <c r="H441" s="189">
        <v>30</v>
      </c>
      <c r="I441" s="190"/>
      <c r="L441" s="186"/>
      <c r="M441" s="191"/>
      <c r="N441" s="192"/>
      <c r="O441" s="192"/>
      <c r="P441" s="192"/>
      <c r="Q441" s="192"/>
      <c r="R441" s="192"/>
      <c r="S441" s="192"/>
      <c r="T441" s="193"/>
      <c r="AT441" s="187" t="s">
        <v>245</v>
      </c>
      <c r="AU441" s="187" t="s">
        <v>86</v>
      </c>
      <c r="AV441" s="14" t="s">
        <v>86</v>
      </c>
      <c r="AW441" s="14" t="s">
        <v>31</v>
      </c>
      <c r="AX441" s="14" t="s">
        <v>33</v>
      </c>
      <c r="AY441" s="187" t="s">
        <v>157</v>
      </c>
    </row>
    <row r="442" spans="1:47" s="2" customFormat="1" ht="12">
      <c r="A442" s="33"/>
      <c r="B442" s="34"/>
      <c r="C442" s="33"/>
      <c r="D442" s="179" t="s">
        <v>782</v>
      </c>
      <c r="E442" s="33"/>
      <c r="F442" s="220" t="s">
        <v>2495</v>
      </c>
      <c r="G442" s="33"/>
      <c r="H442" s="33"/>
      <c r="I442" s="33"/>
      <c r="J442" s="33"/>
      <c r="K442" s="33"/>
      <c r="L442" s="34"/>
      <c r="M442" s="202"/>
      <c r="N442" s="203"/>
      <c r="O442" s="59"/>
      <c r="P442" s="59"/>
      <c r="Q442" s="59"/>
      <c r="R442" s="59"/>
      <c r="S442" s="59"/>
      <c r="T442" s="60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U442" s="18" t="s">
        <v>86</v>
      </c>
    </row>
    <row r="443" spans="1:47" s="2" customFormat="1" ht="12">
      <c r="A443" s="33"/>
      <c r="B443" s="34"/>
      <c r="C443" s="33"/>
      <c r="D443" s="179" t="s">
        <v>782</v>
      </c>
      <c r="E443" s="33"/>
      <c r="F443" s="221" t="s">
        <v>2492</v>
      </c>
      <c r="G443" s="33"/>
      <c r="H443" s="222">
        <v>0</v>
      </c>
      <c r="I443" s="33"/>
      <c r="J443" s="33"/>
      <c r="K443" s="33"/>
      <c r="L443" s="34"/>
      <c r="M443" s="202"/>
      <c r="N443" s="203"/>
      <c r="O443" s="59"/>
      <c r="P443" s="59"/>
      <c r="Q443" s="59"/>
      <c r="R443" s="59"/>
      <c r="S443" s="59"/>
      <c r="T443" s="60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U443" s="18" t="s">
        <v>86</v>
      </c>
    </row>
    <row r="444" spans="1:47" s="2" customFormat="1" ht="12">
      <c r="A444" s="33"/>
      <c r="B444" s="34"/>
      <c r="C444" s="33"/>
      <c r="D444" s="179" t="s">
        <v>782</v>
      </c>
      <c r="E444" s="33"/>
      <c r="F444" s="221" t="s">
        <v>2493</v>
      </c>
      <c r="G444" s="33"/>
      <c r="H444" s="222">
        <v>30</v>
      </c>
      <c r="I444" s="33"/>
      <c r="J444" s="33"/>
      <c r="K444" s="33"/>
      <c r="L444" s="34"/>
      <c r="M444" s="202"/>
      <c r="N444" s="203"/>
      <c r="O444" s="59"/>
      <c r="P444" s="59"/>
      <c r="Q444" s="59"/>
      <c r="R444" s="59"/>
      <c r="S444" s="59"/>
      <c r="T444" s="60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U444" s="18" t="s">
        <v>86</v>
      </c>
    </row>
    <row r="445" spans="1:47" s="2" customFormat="1" ht="12">
      <c r="A445" s="33"/>
      <c r="B445" s="34"/>
      <c r="C445" s="33"/>
      <c r="D445" s="179" t="s">
        <v>782</v>
      </c>
      <c r="E445" s="33"/>
      <c r="F445" s="221" t="s">
        <v>645</v>
      </c>
      <c r="G445" s="33"/>
      <c r="H445" s="222">
        <v>30</v>
      </c>
      <c r="I445" s="33"/>
      <c r="J445" s="33"/>
      <c r="K445" s="33"/>
      <c r="L445" s="34"/>
      <c r="M445" s="202"/>
      <c r="N445" s="203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U445" s="18" t="s">
        <v>86</v>
      </c>
    </row>
    <row r="446" spans="1:65" s="2" customFormat="1" ht="16.5" customHeight="1">
      <c r="A446" s="33"/>
      <c r="B446" s="149"/>
      <c r="C446" s="150" t="s">
        <v>908</v>
      </c>
      <c r="D446" s="150" t="s">
        <v>160</v>
      </c>
      <c r="E446" s="151" t="s">
        <v>2459</v>
      </c>
      <c r="F446" s="152" t="s">
        <v>2460</v>
      </c>
      <c r="G446" s="153" t="s">
        <v>284</v>
      </c>
      <c r="H446" s="154">
        <v>30</v>
      </c>
      <c r="I446" s="155"/>
      <c r="J446" s="156">
        <f>ROUND(I446*H446,2)</f>
        <v>0</v>
      </c>
      <c r="K446" s="152" t="s">
        <v>636</v>
      </c>
      <c r="L446" s="34"/>
      <c r="M446" s="157" t="s">
        <v>1</v>
      </c>
      <c r="N446" s="158" t="s">
        <v>43</v>
      </c>
      <c r="O446" s="59"/>
      <c r="P446" s="159">
        <f>O446*H446</f>
        <v>0</v>
      </c>
      <c r="Q446" s="159">
        <v>0</v>
      </c>
      <c r="R446" s="159">
        <f>Q446*H446</f>
        <v>0</v>
      </c>
      <c r="S446" s="159">
        <v>0</v>
      </c>
      <c r="T446" s="160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1" t="s">
        <v>164</v>
      </c>
      <c r="AT446" s="161" t="s">
        <v>160</v>
      </c>
      <c r="AU446" s="161" t="s">
        <v>86</v>
      </c>
      <c r="AY446" s="18" t="s">
        <v>157</v>
      </c>
      <c r="BE446" s="162">
        <f>IF(N446="základní",J446,0)</f>
        <v>0</v>
      </c>
      <c r="BF446" s="162">
        <f>IF(N446="snížená",J446,0)</f>
        <v>0</v>
      </c>
      <c r="BG446" s="162">
        <f>IF(N446="zákl. přenesená",J446,0)</f>
        <v>0</v>
      </c>
      <c r="BH446" s="162">
        <f>IF(N446="sníž. přenesená",J446,0)</f>
        <v>0</v>
      </c>
      <c r="BI446" s="162">
        <f>IF(N446="nulová",J446,0)</f>
        <v>0</v>
      </c>
      <c r="BJ446" s="18" t="s">
        <v>33</v>
      </c>
      <c r="BK446" s="162">
        <f>ROUND(I446*H446,2)</f>
        <v>0</v>
      </c>
      <c r="BL446" s="18" t="s">
        <v>164</v>
      </c>
      <c r="BM446" s="161" t="s">
        <v>2516</v>
      </c>
    </row>
    <row r="447" spans="1:47" s="2" customFormat="1" ht="12">
      <c r="A447" s="33"/>
      <c r="B447" s="34"/>
      <c r="C447" s="33"/>
      <c r="D447" s="199" t="s">
        <v>638</v>
      </c>
      <c r="E447" s="33"/>
      <c r="F447" s="200" t="s">
        <v>2462</v>
      </c>
      <c r="G447" s="33"/>
      <c r="H447" s="33"/>
      <c r="I447" s="201"/>
      <c r="J447" s="33"/>
      <c r="K447" s="33"/>
      <c r="L447" s="34"/>
      <c r="M447" s="202"/>
      <c r="N447" s="203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638</v>
      </c>
      <c r="AU447" s="18" t="s">
        <v>86</v>
      </c>
    </row>
    <row r="448" spans="2:51" s="14" customFormat="1" ht="12">
      <c r="B448" s="186"/>
      <c r="D448" s="179" t="s">
        <v>245</v>
      </c>
      <c r="E448" s="187" t="s">
        <v>1</v>
      </c>
      <c r="F448" s="188" t="s">
        <v>2366</v>
      </c>
      <c r="H448" s="189">
        <v>30</v>
      </c>
      <c r="I448" s="190"/>
      <c r="L448" s="186"/>
      <c r="M448" s="191"/>
      <c r="N448" s="192"/>
      <c r="O448" s="192"/>
      <c r="P448" s="192"/>
      <c r="Q448" s="192"/>
      <c r="R448" s="192"/>
      <c r="S448" s="192"/>
      <c r="T448" s="193"/>
      <c r="AT448" s="187" t="s">
        <v>245</v>
      </c>
      <c r="AU448" s="187" t="s">
        <v>86</v>
      </c>
      <c r="AV448" s="14" t="s">
        <v>86</v>
      </c>
      <c r="AW448" s="14" t="s">
        <v>31</v>
      </c>
      <c r="AX448" s="14" t="s">
        <v>33</v>
      </c>
      <c r="AY448" s="187" t="s">
        <v>157</v>
      </c>
    </row>
    <row r="449" spans="1:47" s="2" customFormat="1" ht="12">
      <c r="A449" s="33"/>
      <c r="B449" s="34"/>
      <c r="C449" s="33"/>
      <c r="D449" s="179" t="s">
        <v>782</v>
      </c>
      <c r="E449" s="33"/>
      <c r="F449" s="220" t="s">
        <v>2495</v>
      </c>
      <c r="G449" s="33"/>
      <c r="H449" s="33"/>
      <c r="I449" s="33"/>
      <c r="J449" s="33"/>
      <c r="K449" s="33"/>
      <c r="L449" s="34"/>
      <c r="M449" s="202"/>
      <c r="N449" s="203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U449" s="18" t="s">
        <v>86</v>
      </c>
    </row>
    <row r="450" spans="1:47" s="2" customFormat="1" ht="12">
      <c r="A450" s="33"/>
      <c r="B450" s="34"/>
      <c r="C450" s="33"/>
      <c r="D450" s="179" t="s">
        <v>782</v>
      </c>
      <c r="E450" s="33"/>
      <c r="F450" s="221" t="s">
        <v>2492</v>
      </c>
      <c r="G450" s="33"/>
      <c r="H450" s="222">
        <v>0</v>
      </c>
      <c r="I450" s="33"/>
      <c r="J450" s="33"/>
      <c r="K450" s="33"/>
      <c r="L450" s="34"/>
      <c r="M450" s="202"/>
      <c r="N450" s="203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U450" s="18" t="s">
        <v>86</v>
      </c>
    </row>
    <row r="451" spans="1:47" s="2" customFormat="1" ht="12">
      <c r="A451" s="33"/>
      <c r="B451" s="34"/>
      <c r="C451" s="33"/>
      <c r="D451" s="179" t="s">
        <v>782</v>
      </c>
      <c r="E451" s="33"/>
      <c r="F451" s="221" t="s">
        <v>2493</v>
      </c>
      <c r="G451" s="33"/>
      <c r="H451" s="222">
        <v>30</v>
      </c>
      <c r="I451" s="33"/>
      <c r="J451" s="33"/>
      <c r="K451" s="33"/>
      <c r="L451" s="34"/>
      <c r="M451" s="202"/>
      <c r="N451" s="203"/>
      <c r="O451" s="59"/>
      <c r="P451" s="59"/>
      <c r="Q451" s="59"/>
      <c r="R451" s="59"/>
      <c r="S451" s="59"/>
      <c r="T451" s="60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U451" s="18" t="s">
        <v>86</v>
      </c>
    </row>
    <row r="452" spans="1:47" s="2" customFormat="1" ht="12">
      <c r="A452" s="33"/>
      <c r="B452" s="34"/>
      <c r="C452" s="33"/>
      <c r="D452" s="179" t="s">
        <v>782</v>
      </c>
      <c r="E452" s="33"/>
      <c r="F452" s="221" t="s">
        <v>645</v>
      </c>
      <c r="G452" s="33"/>
      <c r="H452" s="222">
        <v>30</v>
      </c>
      <c r="I452" s="33"/>
      <c r="J452" s="33"/>
      <c r="K452" s="33"/>
      <c r="L452" s="34"/>
      <c r="M452" s="202"/>
      <c r="N452" s="203"/>
      <c r="O452" s="59"/>
      <c r="P452" s="59"/>
      <c r="Q452" s="59"/>
      <c r="R452" s="59"/>
      <c r="S452" s="59"/>
      <c r="T452" s="60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U452" s="18" t="s">
        <v>86</v>
      </c>
    </row>
    <row r="453" spans="1:65" s="2" customFormat="1" ht="16.5" customHeight="1">
      <c r="A453" s="33"/>
      <c r="B453" s="149"/>
      <c r="C453" s="150" t="s">
        <v>300</v>
      </c>
      <c r="D453" s="150" t="s">
        <v>160</v>
      </c>
      <c r="E453" s="151" t="s">
        <v>2463</v>
      </c>
      <c r="F453" s="152" t="s">
        <v>2464</v>
      </c>
      <c r="G453" s="153" t="s">
        <v>284</v>
      </c>
      <c r="H453" s="154">
        <v>30</v>
      </c>
      <c r="I453" s="155"/>
      <c r="J453" s="156">
        <f>ROUND(I453*H453,2)</f>
        <v>0</v>
      </c>
      <c r="K453" s="152" t="s">
        <v>636</v>
      </c>
      <c r="L453" s="34"/>
      <c r="M453" s="157" t="s">
        <v>1</v>
      </c>
      <c r="N453" s="158" t="s">
        <v>43</v>
      </c>
      <c r="O453" s="59"/>
      <c r="P453" s="159">
        <f>O453*H453</f>
        <v>0</v>
      </c>
      <c r="Q453" s="159">
        <v>0</v>
      </c>
      <c r="R453" s="159">
        <f>Q453*H453</f>
        <v>0</v>
      </c>
      <c r="S453" s="159">
        <v>0</v>
      </c>
      <c r="T453" s="160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1" t="s">
        <v>164</v>
      </c>
      <c r="AT453" s="161" t="s">
        <v>160</v>
      </c>
      <c r="AU453" s="161" t="s">
        <v>86</v>
      </c>
      <c r="AY453" s="18" t="s">
        <v>157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8" t="s">
        <v>33</v>
      </c>
      <c r="BK453" s="162">
        <f>ROUND(I453*H453,2)</f>
        <v>0</v>
      </c>
      <c r="BL453" s="18" t="s">
        <v>164</v>
      </c>
      <c r="BM453" s="161" t="s">
        <v>2517</v>
      </c>
    </row>
    <row r="454" spans="1:47" s="2" customFormat="1" ht="12">
      <c r="A454" s="33"/>
      <c r="B454" s="34"/>
      <c r="C454" s="33"/>
      <c r="D454" s="199" t="s">
        <v>638</v>
      </c>
      <c r="E454" s="33"/>
      <c r="F454" s="200" t="s">
        <v>2466</v>
      </c>
      <c r="G454" s="33"/>
      <c r="H454" s="33"/>
      <c r="I454" s="201"/>
      <c r="J454" s="33"/>
      <c r="K454" s="33"/>
      <c r="L454" s="34"/>
      <c r="M454" s="202"/>
      <c r="N454" s="203"/>
      <c r="O454" s="59"/>
      <c r="P454" s="59"/>
      <c r="Q454" s="59"/>
      <c r="R454" s="59"/>
      <c r="S454" s="59"/>
      <c r="T454" s="60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8" t="s">
        <v>638</v>
      </c>
      <c r="AU454" s="18" t="s">
        <v>86</v>
      </c>
    </row>
    <row r="455" spans="2:51" s="14" customFormat="1" ht="12">
      <c r="B455" s="186"/>
      <c r="D455" s="179" t="s">
        <v>245</v>
      </c>
      <c r="E455" s="187" t="s">
        <v>1</v>
      </c>
      <c r="F455" s="188" t="s">
        <v>2366</v>
      </c>
      <c r="H455" s="189">
        <v>30</v>
      </c>
      <c r="I455" s="190"/>
      <c r="L455" s="186"/>
      <c r="M455" s="191"/>
      <c r="N455" s="192"/>
      <c r="O455" s="192"/>
      <c r="P455" s="192"/>
      <c r="Q455" s="192"/>
      <c r="R455" s="192"/>
      <c r="S455" s="192"/>
      <c r="T455" s="193"/>
      <c r="AT455" s="187" t="s">
        <v>245</v>
      </c>
      <c r="AU455" s="187" t="s">
        <v>86</v>
      </c>
      <c r="AV455" s="14" t="s">
        <v>86</v>
      </c>
      <c r="AW455" s="14" t="s">
        <v>31</v>
      </c>
      <c r="AX455" s="14" t="s">
        <v>33</v>
      </c>
      <c r="AY455" s="187" t="s">
        <v>157</v>
      </c>
    </row>
    <row r="456" spans="1:47" s="2" customFormat="1" ht="12">
      <c r="A456" s="33"/>
      <c r="B456" s="34"/>
      <c r="C456" s="33"/>
      <c r="D456" s="179" t="s">
        <v>782</v>
      </c>
      <c r="E456" s="33"/>
      <c r="F456" s="220" t="s">
        <v>2495</v>
      </c>
      <c r="G456" s="33"/>
      <c r="H456" s="33"/>
      <c r="I456" s="33"/>
      <c r="J456" s="33"/>
      <c r="K456" s="33"/>
      <c r="L456" s="34"/>
      <c r="M456" s="202"/>
      <c r="N456" s="203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U456" s="18" t="s">
        <v>86</v>
      </c>
    </row>
    <row r="457" spans="1:47" s="2" customFormat="1" ht="12">
      <c r="A457" s="33"/>
      <c r="B457" s="34"/>
      <c r="C457" s="33"/>
      <c r="D457" s="179" t="s">
        <v>782</v>
      </c>
      <c r="E457" s="33"/>
      <c r="F457" s="221" t="s">
        <v>2492</v>
      </c>
      <c r="G457" s="33"/>
      <c r="H457" s="222">
        <v>0</v>
      </c>
      <c r="I457" s="33"/>
      <c r="J457" s="33"/>
      <c r="K457" s="33"/>
      <c r="L457" s="34"/>
      <c r="M457" s="202"/>
      <c r="N457" s="203"/>
      <c r="O457" s="59"/>
      <c r="P457" s="59"/>
      <c r="Q457" s="59"/>
      <c r="R457" s="59"/>
      <c r="S457" s="59"/>
      <c r="T457" s="60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U457" s="18" t="s">
        <v>86</v>
      </c>
    </row>
    <row r="458" spans="1:47" s="2" customFormat="1" ht="12">
      <c r="A458" s="33"/>
      <c r="B458" s="34"/>
      <c r="C458" s="33"/>
      <c r="D458" s="179" t="s">
        <v>782</v>
      </c>
      <c r="E458" s="33"/>
      <c r="F458" s="221" t="s">
        <v>2493</v>
      </c>
      <c r="G458" s="33"/>
      <c r="H458" s="222">
        <v>30</v>
      </c>
      <c r="I458" s="33"/>
      <c r="J458" s="33"/>
      <c r="K458" s="33"/>
      <c r="L458" s="34"/>
      <c r="M458" s="202"/>
      <c r="N458" s="203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U458" s="18" t="s">
        <v>86</v>
      </c>
    </row>
    <row r="459" spans="1:47" s="2" customFormat="1" ht="12">
      <c r="A459" s="33"/>
      <c r="B459" s="34"/>
      <c r="C459" s="33"/>
      <c r="D459" s="179" t="s">
        <v>782</v>
      </c>
      <c r="E459" s="33"/>
      <c r="F459" s="221" t="s">
        <v>645</v>
      </c>
      <c r="G459" s="33"/>
      <c r="H459" s="222">
        <v>30</v>
      </c>
      <c r="I459" s="33"/>
      <c r="J459" s="33"/>
      <c r="K459" s="33"/>
      <c r="L459" s="34"/>
      <c r="M459" s="202"/>
      <c r="N459" s="203"/>
      <c r="O459" s="59"/>
      <c r="P459" s="59"/>
      <c r="Q459" s="59"/>
      <c r="R459" s="59"/>
      <c r="S459" s="59"/>
      <c r="T459" s="60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U459" s="18" t="s">
        <v>86</v>
      </c>
    </row>
    <row r="460" spans="1:65" s="2" customFormat="1" ht="24.2" customHeight="1">
      <c r="A460" s="33"/>
      <c r="B460" s="149"/>
      <c r="C460" s="150" t="s">
        <v>918</v>
      </c>
      <c r="D460" s="150" t="s">
        <v>160</v>
      </c>
      <c r="E460" s="151" t="s">
        <v>2518</v>
      </c>
      <c r="F460" s="152" t="s">
        <v>2519</v>
      </c>
      <c r="G460" s="153" t="s">
        <v>284</v>
      </c>
      <c r="H460" s="154">
        <v>30</v>
      </c>
      <c r="I460" s="155"/>
      <c r="J460" s="156">
        <f>ROUND(I460*H460,2)</f>
        <v>0</v>
      </c>
      <c r="K460" s="152" t="s">
        <v>1</v>
      </c>
      <c r="L460" s="34"/>
      <c r="M460" s="157" t="s">
        <v>1</v>
      </c>
      <c r="N460" s="158" t="s">
        <v>43</v>
      </c>
      <c r="O460" s="59"/>
      <c r="P460" s="159">
        <f>O460*H460</f>
        <v>0</v>
      </c>
      <c r="Q460" s="159">
        <v>0.01</v>
      </c>
      <c r="R460" s="159">
        <f>Q460*H460</f>
        <v>0.3</v>
      </c>
      <c r="S460" s="159">
        <v>0</v>
      </c>
      <c r="T460" s="160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1" t="s">
        <v>164</v>
      </c>
      <c r="AT460" s="161" t="s">
        <v>160</v>
      </c>
      <c r="AU460" s="161" t="s">
        <v>86</v>
      </c>
      <c r="AY460" s="18" t="s">
        <v>157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18" t="s">
        <v>33</v>
      </c>
      <c r="BK460" s="162">
        <f>ROUND(I460*H460,2)</f>
        <v>0</v>
      </c>
      <c r="BL460" s="18" t="s">
        <v>164</v>
      </c>
      <c r="BM460" s="161" t="s">
        <v>2520</v>
      </c>
    </row>
    <row r="461" spans="2:51" s="14" customFormat="1" ht="12">
      <c r="B461" s="186"/>
      <c r="D461" s="179" t="s">
        <v>245</v>
      </c>
      <c r="E461" s="187" t="s">
        <v>1</v>
      </c>
      <c r="F461" s="188" t="s">
        <v>2366</v>
      </c>
      <c r="H461" s="189">
        <v>30</v>
      </c>
      <c r="I461" s="190"/>
      <c r="L461" s="186"/>
      <c r="M461" s="191"/>
      <c r="N461" s="192"/>
      <c r="O461" s="192"/>
      <c r="P461" s="192"/>
      <c r="Q461" s="192"/>
      <c r="R461" s="192"/>
      <c r="S461" s="192"/>
      <c r="T461" s="193"/>
      <c r="AT461" s="187" t="s">
        <v>245</v>
      </c>
      <c r="AU461" s="187" t="s">
        <v>86</v>
      </c>
      <c r="AV461" s="14" t="s">
        <v>86</v>
      </c>
      <c r="AW461" s="14" t="s">
        <v>31</v>
      </c>
      <c r="AX461" s="14" t="s">
        <v>33</v>
      </c>
      <c r="AY461" s="187" t="s">
        <v>157</v>
      </c>
    </row>
    <row r="462" spans="1:47" s="2" customFormat="1" ht="12">
      <c r="A462" s="33"/>
      <c r="B462" s="34"/>
      <c r="C462" s="33"/>
      <c r="D462" s="179" t="s">
        <v>782</v>
      </c>
      <c r="E462" s="33"/>
      <c r="F462" s="220" t="s">
        <v>2495</v>
      </c>
      <c r="G462" s="33"/>
      <c r="H462" s="33"/>
      <c r="I462" s="33"/>
      <c r="J462" s="33"/>
      <c r="K462" s="33"/>
      <c r="L462" s="34"/>
      <c r="M462" s="202"/>
      <c r="N462" s="203"/>
      <c r="O462" s="59"/>
      <c r="P462" s="59"/>
      <c r="Q462" s="59"/>
      <c r="R462" s="59"/>
      <c r="S462" s="59"/>
      <c r="T462" s="60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U462" s="18" t="s">
        <v>86</v>
      </c>
    </row>
    <row r="463" spans="1:47" s="2" customFormat="1" ht="12">
      <c r="A463" s="33"/>
      <c r="B463" s="34"/>
      <c r="C463" s="33"/>
      <c r="D463" s="179" t="s">
        <v>782</v>
      </c>
      <c r="E463" s="33"/>
      <c r="F463" s="221" t="s">
        <v>2492</v>
      </c>
      <c r="G463" s="33"/>
      <c r="H463" s="222">
        <v>0</v>
      </c>
      <c r="I463" s="33"/>
      <c r="J463" s="33"/>
      <c r="K463" s="33"/>
      <c r="L463" s="34"/>
      <c r="M463" s="202"/>
      <c r="N463" s="203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U463" s="18" t="s">
        <v>86</v>
      </c>
    </row>
    <row r="464" spans="1:47" s="2" customFormat="1" ht="12">
      <c r="A464" s="33"/>
      <c r="B464" s="34"/>
      <c r="C464" s="33"/>
      <c r="D464" s="179" t="s">
        <v>782</v>
      </c>
      <c r="E464" s="33"/>
      <c r="F464" s="221" t="s">
        <v>2493</v>
      </c>
      <c r="G464" s="33"/>
      <c r="H464" s="222">
        <v>30</v>
      </c>
      <c r="I464" s="33"/>
      <c r="J464" s="33"/>
      <c r="K464" s="33"/>
      <c r="L464" s="34"/>
      <c r="M464" s="202"/>
      <c r="N464" s="203"/>
      <c r="O464" s="59"/>
      <c r="P464" s="59"/>
      <c r="Q464" s="59"/>
      <c r="R464" s="59"/>
      <c r="S464" s="59"/>
      <c r="T464" s="60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U464" s="18" t="s">
        <v>86</v>
      </c>
    </row>
    <row r="465" spans="1:47" s="2" customFormat="1" ht="12">
      <c r="A465" s="33"/>
      <c r="B465" s="34"/>
      <c r="C465" s="33"/>
      <c r="D465" s="179" t="s">
        <v>782</v>
      </c>
      <c r="E465" s="33"/>
      <c r="F465" s="221" t="s">
        <v>645</v>
      </c>
      <c r="G465" s="33"/>
      <c r="H465" s="222">
        <v>30</v>
      </c>
      <c r="I465" s="33"/>
      <c r="J465" s="33"/>
      <c r="K465" s="33"/>
      <c r="L465" s="34"/>
      <c r="M465" s="202"/>
      <c r="N465" s="203"/>
      <c r="O465" s="59"/>
      <c r="P465" s="59"/>
      <c r="Q465" s="59"/>
      <c r="R465" s="59"/>
      <c r="S465" s="59"/>
      <c r="T465" s="60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U465" s="18" t="s">
        <v>86</v>
      </c>
    </row>
    <row r="466" spans="1:65" s="2" customFormat="1" ht="16.5" customHeight="1">
      <c r="A466" s="33"/>
      <c r="B466" s="149"/>
      <c r="C466" s="150" t="s">
        <v>302</v>
      </c>
      <c r="D466" s="150" t="s">
        <v>160</v>
      </c>
      <c r="E466" s="151" t="s">
        <v>2470</v>
      </c>
      <c r="F466" s="152" t="s">
        <v>2471</v>
      </c>
      <c r="G466" s="153" t="s">
        <v>284</v>
      </c>
      <c r="H466" s="154">
        <v>30</v>
      </c>
      <c r="I466" s="155"/>
      <c r="J466" s="156">
        <f>ROUND(I466*H466,2)</f>
        <v>0</v>
      </c>
      <c r="K466" s="152" t="s">
        <v>636</v>
      </c>
      <c r="L466" s="34"/>
      <c r="M466" s="157" t="s">
        <v>1</v>
      </c>
      <c r="N466" s="158" t="s">
        <v>43</v>
      </c>
      <c r="O466" s="59"/>
      <c r="P466" s="159">
        <f>O466*H466</f>
        <v>0</v>
      </c>
      <c r="Q466" s="159">
        <v>0</v>
      </c>
      <c r="R466" s="159">
        <f>Q466*H466</f>
        <v>0</v>
      </c>
      <c r="S466" s="159">
        <v>0</v>
      </c>
      <c r="T466" s="160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1" t="s">
        <v>164</v>
      </c>
      <c r="AT466" s="161" t="s">
        <v>160</v>
      </c>
      <c r="AU466" s="161" t="s">
        <v>86</v>
      </c>
      <c r="AY466" s="18" t="s">
        <v>157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18" t="s">
        <v>33</v>
      </c>
      <c r="BK466" s="162">
        <f>ROUND(I466*H466,2)</f>
        <v>0</v>
      </c>
      <c r="BL466" s="18" t="s">
        <v>164</v>
      </c>
      <c r="BM466" s="161" t="s">
        <v>2521</v>
      </c>
    </row>
    <row r="467" spans="1:47" s="2" customFormat="1" ht="12">
      <c r="A467" s="33"/>
      <c r="B467" s="34"/>
      <c r="C467" s="33"/>
      <c r="D467" s="199" t="s">
        <v>638</v>
      </c>
      <c r="E467" s="33"/>
      <c r="F467" s="200" t="s">
        <v>2473</v>
      </c>
      <c r="G467" s="33"/>
      <c r="H467" s="33"/>
      <c r="I467" s="201"/>
      <c r="J467" s="33"/>
      <c r="K467" s="33"/>
      <c r="L467" s="34"/>
      <c r="M467" s="202"/>
      <c r="N467" s="203"/>
      <c r="O467" s="59"/>
      <c r="P467" s="59"/>
      <c r="Q467" s="59"/>
      <c r="R467" s="59"/>
      <c r="S467" s="59"/>
      <c r="T467" s="60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T467" s="18" t="s">
        <v>638</v>
      </c>
      <c r="AU467" s="18" t="s">
        <v>86</v>
      </c>
    </row>
    <row r="468" spans="2:51" s="14" customFormat="1" ht="12">
      <c r="B468" s="186"/>
      <c r="D468" s="179" t="s">
        <v>245</v>
      </c>
      <c r="E468" s="187" t="s">
        <v>1</v>
      </c>
      <c r="F468" s="188" t="s">
        <v>2366</v>
      </c>
      <c r="H468" s="189">
        <v>30</v>
      </c>
      <c r="I468" s="190"/>
      <c r="L468" s="186"/>
      <c r="M468" s="191"/>
      <c r="N468" s="192"/>
      <c r="O468" s="192"/>
      <c r="P468" s="192"/>
      <c r="Q468" s="192"/>
      <c r="R468" s="192"/>
      <c r="S468" s="192"/>
      <c r="T468" s="193"/>
      <c r="AT468" s="187" t="s">
        <v>245</v>
      </c>
      <c r="AU468" s="187" t="s">
        <v>86</v>
      </c>
      <c r="AV468" s="14" t="s">
        <v>86</v>
      </c>
      <c r="AW468" s="14" t="s">
        <v>31</v>
      </c>
      <c r="AX468" s="14" t="s">
        <v>33</v>
      </c>
      <c r="AY468" s="187" t="s">
        <v>157</v>
      </c>
    </row>
    <row r="469" spans="1:47" s="2" customFormat="1" ht="12">
      <c r="A469" s="33"/>
      <c r="B469" s="34"/>
      <c r="C469" s="33"/>
      <c r="D469" s="179" t="s">
        <v>782</v>
      </c>
      <c r="E469" s="33"/>
      <c r="F469" s="220" t="s">
        <v>2495</v>
      </c>
      <c r="G469" s="33"/>
      <c r="H469" s="33"/>
      <c r="I469" s="33"/>
      <c r="J469" s="33"/>
      <c r="K469" s="33"/>
      <c r="L469" s="34"/>
      <c r="M469" s="202"/>
      <c r="N469" s="203"/>
      <c r="O469" s="59"/>
      <c r="P469" s="59"/>
      <c r="Q469" s="59"/>
      <c r="R469" s="59"/>
      <c r="S469" s="59"/>
      <c r="T469" s="60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U469" s="18" t="s">
        <v>86</v>
      </c>
    </row>
    <row r="470" spans="1:47" s="2" customFormat="1" ht="12">
      <c r="A470" s="33"/>
      <c r="B470" s="34"/>
      <c r="C470" s="33"/>
      <c r="D470" s="179" t="s">
        <v>782</v>
      </c>
      <c r="E470" s="33"/>
      <c r="F470" s="221" t="s">
        <v>2492</v>
      </c>
      <c r="G470" s="33"/>
      <c r="H470" s="222">
        <v>0</v>
      </c>
      <c r="I470" s="33"/>
      <c r="J470" s="33"/>
      <c r="K470" s="33"/>
      <c r="L470" s="34"/>
      <c r="M470" s="202"/>
      <c r="N470" s="203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U470" s="18" t="s">
        <v>86</v>
      </c>
    </row>
    <row r="471" spans="1:47" s="2" customFormat="1" ht="12">
      <c r="A471" s="33"/>
      <c r="B471" s="34"/>
      <c r="C471" s="33"/>
      <c r="D471" s="179" t="s">
        <v>782</v>
      </c>
      <c r="E471" s="33"/>
      <c r="F471" s="221" t="s">
        <v>2493</v>
      </c>
      <c r="G471" s="33"/>
      <c r="H471" s="222">
        <v>30</v>
      </c>
      <c r="I471" s="33"/>
      <c r="J471" s="33"/>
      <c r="K471" s="33"/>
      <c r="L471" s="34"/>
      <c r="M471" s="202"/>
      <c r="N471" s="203"/>
      <c r="O471" s="59"/>
      <c r="P471" s="59"/>
      <c r="Q471" s="59"/>
      <c r="R471" s="59"/>
      <c r="S471" s="59"/>
      <c r="T471" s="60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U471" s="18" t="s">
        <v>86</v>
      </c>
    </row>
    <row r="472" spans="1:47" s="2" customFormat="1" ht="12">
      <c r="A472" s="33"/>
      <c r="B472" s="34"/>
      <c r="C472" s="33"/>
      <c r="D472" s="179" t="s">
        <v>782</v>
      </c>
      <c r="E472" s="33"/>
      <c r="F472" s="221" t="s">
        <v>645</v>
      </c>
      <c r="G472" s="33"/>
      <c r="H472" s="222">
        <v>30</v>
      </c>
      <c r="I472" s="33"/>
      <c r="J472" s="33"/>
      <c r="K472" s="33"/>
      <c r="L472" s="34"/>
      <c r="M472" s="202"/>
      <c r="N472" s="203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U472" s="18" t="s">
        <v>86</v>
      </c>
    </row>
    <row r="473" spans="1:65" s="2" customFormat="1" ht="16.5" customHeight="1">
      <c r="A473" s="33"/>
      <c r="B473" s="149"/>
      <c r="C473" s="150" t="s">
        <v>926</v>
      </c>
      <c r="D473" s="150" t="s">
        <v>160</v>
      </c>
      <c r="E473" s="151" t="s">
        <v>2474</v>
      </c>
      <c r="F473" s="152" t="s">
        <v>2475</v>
      </c>
      <c r="G473" s="153" t="s">
        <v>284</v>
      </c>
      <c r="H473" s="154">
        <v>30</v>
      </c>
      <c r="I473" s="155"/>
      <c r="J473" s="156">
        <f>ROUND(I473*H473,2)</f>
        <v>0</v>
      </c>
      <c r="K473" s="152" t="s">
        <v>636</v>
      </c>
      <c r="L473" s="34"/>
      <c r="M473" s="157" t="s">
        <v>1</v>
      </c>
      <c r="N473" s="158" t="s">
        <v>43</v>
      </c>
      <c r="O473" s="59"/>
      <c r="P473" s="159">
        <f>O473*H473</f>
        <v>0</v>
      </c>
      <c r="Q473" s="159">
        <v>0</v>
      </c>
      <c r="R473" s="159">
        <f>Q473*H473</f>
        <v>0</v>
      </c>
      <c r="S473" s="159">
        <v>0</v>
      </c>
      <c r="T473" s="160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61" t="s">
        <v>164</v>
      </c>
      <c r="AT473" s="161" t="s">
        <v>160</v>
      </c>
      <c r="AU473" s="161" t="s">
        <v>86</v>
      </c>
      <c r="AY473" s="18" t="s">
        <v>157</v>
      </c>
      <c r="BE473" s="162">
        <f>IF(N473="základní",J473,0)</f>
        <v>0</v>
      </c>
      <c r="BF473" s="162">
        <f>IF(N473="snížená",J473,0)</f>
        <v>0</v>
      </c>
      <c r="BG473" s="162">
        <f>IF(N473="zákl. přenesená",J473,0)</f>
        <v>0</v>
      </c>
      <c r="BH473" s="162">
        <f>IF(N473="sníž. přenesená",J473,0)</f>
        <v>0</v>
      </c>
      <c r="BI473" s="162">
        <f>IF(N473="nulová",J473,0)</f>
        <v>0</v>
      </c>
      <c r="BJ473" s="18" t="s">
        <v>33</v>
      </c>
      <c r="BK473" s="162">
        <f>ROUND(I473*H473,2)</f>
        <v>0</v>
      </c>
      <c r="BL473" s="18" t="s">
        <v>164</v>
      </c>
      <c r="BM473" s="161" t="s">
        <v>2522</v>
      </c>
    </row>
    <row r="474" spans="1:47" s="2" customFormat="1" ht="12">
      <c r="A474" s="33"/>
      <c r="B474" s="34"/>
      <c r="C474" s="33"/>
      <c r="D474" s="199" t="s">
        <v>638</v>
      </c>
      <c r="E474" s="33"/>
      <c r="F474" s="200" t="s">
        <v>2477</v>
      </c>
      <c r="G474" s="33"/>
      <c r="H474" s="33"/>
      <c r="I474" s="201"/>
      <c r="J474" s="33"/>
      <c r="K474" s="33"/>
      <c r="L474" s="34"/>
      <c r="M474" s="202"/>
      <c r="N474" s="203"/>
      <c r="O474" s="59"/>
      <c r="P474" s="59"/>
      <c r="Q474" s="59"/>
      <c r="R474" s="59"/>
      <c r="S474" s="59"/>
      <c r="T474" s="60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T474" s="18" t="s">
        <v>638</v>
      </c>
      <c r="AU474" s="18" t="s">
        <v>86</v>
      </c>
    </row>
    <row r="475" spans="2:51" s="14" customFormat="1" ht="12">
      <c r="B475" s="186"/>
      <c r="D475" s="179" t="s">
        <v>245</v>
      </c>
      <c r="E475" s="187" t="s">
        <v>1</v>
      </c>
      <c r="F475" s="188" t="s">
        <v>2366</v>
      </c>
      <c r="H475" s="189">
        <v>30</v>
      </c>
      <c r="I475" s="190"/>
      <c r="L475" s="186"/>
      <c r="M475" s="191"/>
      <c r="N475" s="192"/>
      <c r="O475" s="192"/>
      <c r="P475" s="192"/>
      <c r="Q475" s="192"/>
      <c r="R475" s="192"/>
      <c r="S475" s="192"/>
      <c r="T475" s="193"/>
      <c r="AT475" s="187" t="s">
        <v>245</v>
      </c>
      <c r="AU475" s="187" t="s">
        <v>86</v>
      </c>
      <c r="AV475" s="14" t="s">
        <v>86</v>
      </c>
      <c r="AW475" s="14" t="s">
        <v>31</v>
      </c>
      <c r="AX475" s="14" t="s">
        <v>33</v>
      </c>
      <c r="AY475" s="187" t="s">
        <v>157</v>
      </c>
    </row>
    <row r="476" spans="1:47" s="2" customFormat="1" ht="12">
      <c r="A476" s="33"/>
      <c r="B476" s="34"/>
      <c r="C476" s="33"/>
      <c r="D476" s="179" t="s">
        <v>782</v>
      </c>
      <c r="E476" s="33"/>
      <c r="F476" s="220" t="s">
        <v>2495</v>
      </c>
      <c r="G476" s="33"/>
      <c r="H476" s="33"/>
      <c r="I476" s="33"/>
      <c r="J476" s="33"/>
      <c r="K476" s="33"/>
      <c r="L476" s="34"/>
      <c r="M476" s="202"/>
      <c r="N476" s="203"/>
      <c r="O476" s="59"/>
      <c r="P476" s="59"/>
      <c r="Q476" s="59"/>
      <c r="R476" s="59"/>
      <c r="S476" s="59"/>
      <c r="T476" s="60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U476" s="18" t="s">
        <v>86</v>
      </c>
    </row>
    <row r="477" spans="1:47" s="2" customFormat="1" ht="12">
      <c r="A477" s="33"/>
      <c r="B477" s="34"/>
      <c r="C477" s="33"/>
      <c r="D477" s="179" t="s">
        <v>782</v>
      </c>
      <c r="E477" s="33"/>
      <c r="F477" s="221" t="s">
        <v>2492</v>
      </c>
      <c r="G477" s="33"/>
      <c r="H477" s="222">
        <v>0</v>
      </c>
      <c r="I477" s="33"/>
      <c r="J477" s="33"/>
      <c r="K477" s="33"/>
      <c r="L477" s="34"/>
      <c r="M477" s="202"/>
      <c r="N477" s="203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U477" s="18" t="s">
        <v>86</v>
      </c>
    </row>
    <row r="478" spans="1:47" s="2" customFormat="1" ht="12">
      <c r="A478" s="33"/>
      <c r="B478" s="34"/>
      <c r="C478" s="33"/>
      <c r="D478" s="179" t="s">
        <v>782</v>
      </c>
      <c r="E478" s="33"/>
      <c r="F478" s="221" t="s">
        <v>2493</v>
      </c>
      <c r="G478" s="33"/>
      <c r="H478" s="222">
        <v>30</v>
      </c>
      <c r="I478" s="33"/>
      <c r="J478" s="33"/>
      <c r="K478" s="33"/>
      <c r="L478" s="34"/>
      <c r="M478" s="202"/>
      <c r="N478" s="203"/>
      <c r="O478" s="59"/>
      <c r="P478" s="59"/>
      <c r="Q478" s="59"/>
      <c r="R478" s="59"/>
      <c r="S478" s="59"/>
      <c r="T478" s="60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U478" s="18" t="s">
        <v>86</v>
      </c>
    </row>
    <row r="479" spans="1:47" s="2" customFormat="1" ht="12">
      <c r="A479" s="33"/>
      <c r="B479" s="34"/>
      <c r="C479" s="33"/>
      <c r="D479" s="179" t="s">
        <v>782</v>
      </c>
      <c r="E479" s="33"/>
      <c r="F479" s="221" t="s">
        <v>645</v>
      </c>
      <c r="G479" s="33"/>
      <c r="H479" s="222">
        <v>30</v>
      </c>
      <c r="I479" s="33"/>
      <c r="J479" s="33"/>
      <c r="K479" s="33"/>
      <c r="L479" s="34"/>
      <c r="M479" s="202"/>
      <c r="N479" s="203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U479" s="18" t="s">
        <v>86</v>
      </c>
    </row>
    <row r="480" spans="1:65" s="2" customFormat="1" ht="16.5" customHeight="1">
      <c r="A480" s="33"/>
      <c r="B480" s="149"/>
      <c r="C480" s="150" t="s">
        <v>305</v>
      </c>
      <c r="D480" s="150" t="s">
        <v>160</v>
      </c>
      <c r="E480" s="151" t="s">
        <v>2467</v>
      </c>
      <c r="F480" s="152" t="s">
        <v>2468</v>
      </c>
      <c r="G480" s="153" t="s">
        <v>284</v>
      </c>
      <c r="H480" s="154">
        <v>30</v>
      </c>
      <c r="I480" s="155"/>
      <c r="J480" s="156">
        <f>ROUND(I480*H480,2)</f>
        <v>0</v>
      </c>
      <c r="K480" s="152" t="s">
        <v>1</v>
      </c>
      <c r="L480" s="34"/>
      <c r="M480" s="157" t="s">
        <v>1</v>
      </c>
      <c r="N480" s="158" t="s">
        <v>43</v>
      </c>
      <c r="O480" s="59"/>
      <c r="P480" s="159">
        <f>O480*H480</f>
        <v>0</v>
      </c>
      <c r="Q480" s="159">
        <v>0.00615</v>
      </c>
      <c r="R480" s="159">
        <f>Q480*H480</f>
        <v>0.1845</v>
      </c>
      <c r="S480" s="159">
        <v>0</v>
      </c>
      <c r="T480" s="160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1" t="s">
        <v>164</v>
      </c>
      <c r="AT480" s="161" t="s">
        <v>160</v>
      </c>
      <c r="AU480" s="161" t="s">
        <v>86</v>
      </c>
      <c r="AY480" s="18" t="s">
        <v>157</v>
      </c>
      <c r="BE480" s="162">
        <f>IF(N480="základní",J480,0)</f>
        <v>0</v>
      </c>
      <c r="BF480" s="162">
        <f>IF(N480="snížená",J480,0)</f>
        <v>0</v>
      </c>
      <c r="BG480" s="162">
        <f>IF(N480="zákl. přenesená",J480,0)</f>
        <v>0</v>
      </c>
      <c r="BH480" s="162">
        <f>IF(N480="sníž. přenesená",J480,0)</f>
        <v>0</v>
      </c>
      <c r="BI480" s="162">
        <f>IF(N480="nulová",J480,0)</f>
        <v>0</v>
      </c>
      <c r="BJ480" s="18" t="s">
        <v>33</v>
      </c>
      <c r="BK480" s="162">
        <f>ROUND(I480*H480,2)</f>
        <v>0</v>
      </c>
      <c r="BL480" s="18" t="s">
        <v>164</v>
      </c>
      <c r="BM480" s="161" t="s">
        <v>2523</v>
      </c>
    </row>
    <row r="481" spans="2:51" s="14" customFormat="1" ht="12">
      <c r="B481" s="186"/>
      <c r="D481" s="179" t="s">
        <v>245</v>
      </c>
      <c r="E481" s="187" t="s">
        <v>1</v>
      </c>
      <c r="F481" s="188" t="s">
        <v>2366</v>
      </c>
      <c r="H481" s="189">
        <v>30</v>
      </c>
      <c r="I481" s="190"/>
      <c r="L481" s="186"/>
      <c r="M481" s="191"/>
      <c r="N481" s="192"/>
      <c r="O481" s="192"/>
      <c r="P481" s="192"/>
      <c r="Q481" s="192"/>
      <c r="R481" s="192"/>
      <c r="S481" s="192"/>
      <c r="T481" s="193"/>
      <c r="AT481" s="187" t="s">
        <v>245</v>
      </c>
      <c r="AU481" s="187" t="s">
        <v>86</v>
      </c>
      <c r="AV481" s="14" t="s">
        <v>86</v>
      </c>
      <c r="AW481" s="14" t="s">
        <v>31</v>
      </c>
      <c r="AX481" s="14" t="s">
        <v>33</v>
      </c>
      <c r="AY481" s="187" t="s">
        <v>157</v>
      </c>
    </row>
    <row r="482" spans="1:47" s="2" customFormat="1" ht="12">
      <c r="A482" s="33"/>
      <c r="B482" s="34"/>
      <c r="C482" s="33"/>
      <c r="D482" s="179" t="s">
        <v>782</v>
      </c>
      <c r="E482" s="33"/>
      <c r="F482" s="220" t="s">
        <v>2495</v>
      </c>
      <c r="G482" s="33"/>
      <c r="H482" s="33"/>
      <c r="I482" s="33"/>
      <c r="J482" s="33"/>
      <c r="K482" s="33"/>
      <c r="L482" s="34"/>
      <c r="M482" s="202"/>
      <c r="N482" s="203"/>
      <c r="O482" s="59"/>
      <c r="P482" s="59"/>
      <c r="Q482" s="59"/>
      <c r="R482" s="59"/>
      <c r="S482" s="59"/>
      <c r="T482" s="60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U482" s="18" t="s">
        <v>86</v>
      </c>
    </row>
    <row r="483" spans="1:47" s="2" customFormat="1" ht="12">
      <c r="A483" s="33"/>
      <c r="B483" s="34"/>
      <c r="C483" s="33"/>
      <c r="D483" s="179" t="s">
        <v>782</v>
      </c>
      <c r="E483" s="33"/>
      <c r="F483" s="221" t="s">
        <v>2492</v>
      </c>
      <c r="G483" s="33"/>
      <c r="H483" s="222">
        <v>0</v>
      </c>
      <c r="I483" s="33"/>
      <c r="J483" s="33"/>
      <c r="K483" s="33"/>
      <c r="L483" s="34"/>
      <c r="M483" s="202"/>
      <c r="N483" s="203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U483" s="18" t="s">
        <v>86</v>
      </c>
    </row>
    <row r="484" spans="1:47" s="2" customFormat="1" ht="12">
      <c r="A484" s="33"/>
      <c r="B484" s="34"/>
      <c r="C484" s="33"/>
      <c r="D484" s="179" t="s">
        <v>782</v>
      </c>
      <c r="E484" s="33"/>
      <c r="F484" s="221" t="s">
        <v>2493</v>
      </c>
      <c r="G484" s="33"/>
      <c r="H484" s="222">
        <v>30</v>
      </c>
      <c r="I484" s="33"/>
      <c r="J484" s="33"/>
      <c r="K484" s="33"/>
      <c r="L484" s="34"/>
      <c r="M484" s="202"/>
      <c r="N484" s="203"/>
      <c r="O484" s="59"/>
      <c r="P484" s="59"/>
      <c r="Q484" s="59"/>
      <c r="R484" s="59"/>
      <c r="S484" s="59"/>
      <c r="T484" s="60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U484" s="18" t="s">
        <v>86</v>
      </c>
    </row>
    <row r="485" spans="1:47" s="2" customFormat="1" ht="12">
      <c r="A485" s="33"/>
      <c r="B485" s="34"/>
      <c r="C485" s="33"/>
      <c r="D485" s="179" t="s">
        <v>782</v>
      </c>
      <c r="E485" s="33"/>
      <c r="F485" s="221" t="s">
        <v>645</v>
      </c>
      <c r="G485" s="33"/>
      <c r="H485" s="222">
        <v>30</v>
      </c>
      <c r="I485" s="33"/>
      <c r="J485" s="33"/>
      <c r="K485" s="33"/>
      <c r="L485" s="34"/>
      <c r="M485" s="202"/>
      <c r="N485" s="203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U485" s="18" t="s">
        <v>86</v>
      </c>
    </row>
    <row r="486" spans="1:65" s="2" customFormat="1" ht="16.5" customHeight="1">
      <c r="A486" s="33"/>
      <c r="B486" s="149"/>
      <c r="C486" s="150" t="s">
        <v>933</v>
      </c>
      <c r="D486" s="150" t="s">
        <v>160</v>
      </c>
      <c r="E486" s="151" t="s">
        <v>2470</v>
      </c>
      <c r="F486" s="152" t="s">
        <v>2471</v>
      </c>
      <c r="G486" s="153" t="s">
        <v>284</v>
      </c>
      <c r="H486" s="154">
        <v>30</v>
      </c>
      <c r="I486" s="155"/>
      <c r="J486" s="156">
        <f>ROUND(I486*H486,2)</f>
        <v>0</v>
      </c>
      <c r="K486" s="152" t="s">
        <v>636</v>
      </c>
      <c r="L486" s="34"/>
      <c r="M486" s="157" t="s">
        <v>1</v>
      </c>
      <c r="N486" s="158" t="s">
        <v>43</v>
      </c>
      <c r="O486" s="59"/>
      <c r="P486" s="159">
        <f>O486*H486</f>
        <v>0</v>
      </c>
      <c r="Q486" s="159">
        <v>0</v>
      </c>
      <c r="R486" s="159">
        <f>Q486*H486</f>
        <v>0</v>
      </c>
      <c r="S486" s="159">
        <v>0</v>
      </c>
      <c r="T486" s="160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1" t="s">
        <v>164</v>
      </c>
      <c r="AT486" s="161" t="s">
        <v>160</v>
      </c>
      <c r="AU486" s="161" t="s">
        <v>86</v>
      </c>
      <c r="AY486" s="18" t="s">
        <v>157</v>
      </c>
      <c r="BE486" s="162">
        <f>IF(N486="základní",J486,0)</f>
        <v>0</v>
      </c>
      <c r="BF486" s="162">
        <f>IF(N486="snížená",J486,0)</f>
        <v>0</v>
      </c>
      <c r="BG486" s="162">
        <f>IF(N486="zákl. přenesená",J486,0)</f>
        <v>0</v>
      </c>
      <c r="BH486" s="162">
        <f>IF(N486="sníž. přenesená",J486,0)</f>
        <v>0</v>
      </c>
      <c r="BI486" s="162">
        <f>IF(N486="nulová",J486,0)</f>
        <v>0</v>
      </c>
      <c r="BJ486" s="18" t="s">
        <v>33</v>
      </c>
      <c r="BK486" s="162">
        <f>ROUND(I486*H486,2)</f>
        <v>0</v>
      </c>
      <c r="BL486" s="18" t="s">
        <v>164</v>
      </c>
      <c r="BM486" s="161" t="s">
        <v>2524</v>
      </c>
    </row>
    <row r="487" spans="1:47" s="2" customFormat="1" ht="12">
      <c r="A487" s="33"/>
      <c r="B487" s="34"/>
      <c r="C487" s="33"/>
      <c r="D487" s="199" t="s">
        <v>638</v>
      </c>
      <c r="E487" s="33"/>
      <c r="F487" s="200" t="s">
        <v>2473</v>
      </c>
      <c r="G487" s="33"/>
      <c r="H487" s="33"/>
      <c r="I487" s="201"/>
      <c r="J487" s="33"/>
      <c r="K487" s="33"/>
      <c r="L487" s="34"/>
      <c r="M487" s="202"/>
      <c r="N487" s="203"/>
      <c r="O487" s="59"/>
      <c r="P487" s="59"/>
      <c r="Q487" s="59"/>
      <c r="R487" s="59"/>
      <c r="S487" s="59"/>
      <c r="T487" s="60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638</v>
      </c>
      <c r="AU487" s="18" t="s">
        <v>86</v>
      </c>
    </row>
    <row r="488" spans="2:51" s="14" customFormat="1" ht="12">
      <c r="B488" s="186"/>
      <c r="D488" s="179" t="s">
        <v>245</v>
      </c>
      <c r="E488" s="187" t="s">
        <v>1</v>
      </c>
      <c r="F488" s="188" t="s">
        <v>2366</v>
      </c>
      <c r="H488" s="189">
        <v>30</v>
      </c>
      <c r="I488" s="190"/>
      <c r="L488" s="186"/>
      <c r="M488" s="191"/>
      <c r="N488" s="192"/>
      <c r="O488" s="192"/>
      <c r="P488" s="192"/>
      <c r="Q488" s="192"/>
      <c r="R488" s="192"/>
      <c r="S488" s="192"/>
      <c r="T488" s="193"/>
      <c r="AT488" s="187" t="s">
        <v>245</v>
      </c>
      <c r="AU488" s="187" t="s">
        <v>86</v>
      </c>
      <c r="AV488" s="14" t="s">
        <v>86</v>
      </c>
      <c r="AW488" s="14" t="s">
        <v>31</v>
      </c>
      <c r="AX488" s="14" t="s">
        <v>33</v>
      </c>
      <c r="AY488" s="187" t="s">
        <v>157</v>
      </c>
    </row>
    <row r="489" spans="1:47" s="2" customFormat="1" ht="12">
      <c r="A489" s="33"/>
      <c r="B489" s="34"/>
      <c r="C489" s="33"/>
      <c r="D489" s="179" t="s">
        <v>782</v>
      </c>
      <c r="E489" s="33"/>
      <c r="F489" s="220" t="s">
        <v>2495</v>
      </c>
      <c r="G489" s="33"/>
      <c r="H489" s="33"/>
      <c r="I489" s="33"/>
      <c r="J489" s="33"/>
      <c r="K489" s="33"/>
      <c r="L489" s="34"/>
      <c r="M489" s="202"/>
      <c r="N489" s="203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U489" s="18" t="s">
        <v>86</v>
      </c>
    </row>
    <row r="490" spans="1:47" s="2" customFormat="1" ht="12">
      <c r="A490" s="33"/>
      <c r="B490" s="34"/>
      <c r="C490" s="33"/>
      <c r="D490" s="179" t="s">
        <v>782</v>
      </c>
      <c r="E490" s="33"/>
      <c r="F490" s="221" t="s">
        <v>2492</v>
      </c>
      <c r="G490" s="33"/>
      <c r="H490" s="222">
        <v>0</v>
      </c>
      <c r="I490" s="33"/>
      <c r="J490" s="33"/>
      <c r="K490" s="33"/>
      <c r="L490" s="34"/>
      <c r="M490" s="202"/>
      <c r="N490" s="203"/>
      <c r="O490" s="59"/>
      <c r="P490" s="59"/>
      <c r="Q490" s="59"/>
      <c r="R490" s="59"/>
      <c r="S490" s="59"/>
      <c r="T490" s="60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U490" s="18" t="s">
        <v>86</v>
      </c>
    </row>
    <row r="491" spans="1:47" s="2" customFormat="1" ht="12">
      <c r="A491" s="33"/>
      <c r="B491" s="34"/>
      <c r="C491" s="33"/>
      <c r="D491" s="179" t="s">
        <v>782</v>
      </c>
      <c r="E491" s="33"/>
      <c r="F491" s="221" t="s">
        <v>2493</v>
      </c>
      <c r="G491" s="33"/>
      <c r="H491" s="222">
        <v>30</v>
      </c>
      <c r="I491" s="33"/>
      <c r="J491" s="33"/>
      <c r="K491" s="33"/>
      <c r="L491" s="34"/>
      <c r="M491" s="202"/>
      <c r="N491" s="203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U491" s="18" t="s">
        <v>86</v>
      </c>
    </row>
    <row r="492" spans="1:47" s="2" customFormat="1" ht="12">
      <c r="A492" s="33"/>
      <c r="B492" s="34"/>
      <c r="C492" s="33"/>
      <c r="D492" s="179" t="s">
        <v>782</v>
      </c>
      <c r="E492" s="33"/>
      <c r="F492" s="221" t="s">
        <v>645</v>
      </c>
      <c r="G492" s="33"/>
      <c r="H492" s="222">
        <v>30</v>
      </c>
      <c r="I492" s="33"/>
      <c r="J492" s="33"/>
      <c r="K492" s="33"/>
      <c r="L492" s="34"/>
      <c r="M492" s="202"/>
      <c r="N492" s="203"/>
      <c r="O492" s="59"/>
      <c r="P492" s="59"/>
      <c r="Q492" s="59"/>
      <c r="R492" s="59"/>
      <c r="S492" s="59"/>
      <c r="T492" s="60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U492" s="18" t="s">
        <v>86</v>
      </c>
    </row>
    <row r="493" spans="1:65" s="2" customFormat="1" ht="16.5" customHeight="1">
      <c r="A493" s="33"/>
      <c r="B493" s="149"/>
      <c r="C493" s="150" t="s">
        <v>307</v>
      </c>
      <c r="D493" s="150" t="s">
        <v>160</v>
      </c>
      <c r="E493" s="151" t="s">
        <v>2474</v>
      </c>
      <c r="F493" s="152" t="s">
        <v>2475</v>
      </c>
      <c r="G493" s="153" t="s">
        <v>284</v>
      </c>
      <c r="H493" s="154">
        <v>30</v>
      </c>
      <c r="I493" s="155"/>
      <c r="J493" s="156">
        <f>ROUND(I493*H493,2)</f>
        <v>0</v>
      </c>
      <c r="K493" s="152" t="s">
        <v>636</v>
      </c>
      <c r="L493" s="34"/>
      <c r="M493" s="157" t="s">
        <v>1</v>
      </c>
      <c r="N493" s="158" t="s">
        <v>43</v>
      </c>
      <c r="O493" s="59"/>
      <c r="P493" s="159">
        <f>O493*H493</f>
        <v>0</v>
      </c>
      <c r="Q493" s="159">
        <v>0</v>
      </c>
      <c r="R493" s="159">
        <f>Q493*H493</f>
        <v>0</v>
      </c>
      <c r="S493" s="159">
        <v>0</v>
      </c>
      <c r="T493" s="160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1" t="s">
        <v>164</v>
      </c>
      <c r="AT493" s="161" t="s">
        <v>160</v>
      </c>
      <c r="AU493" s="161" t="s">
        <v>86</v>
      </c>
      <c r="AY493" s="18" t="s">
        <v>157</v>
      </c>
      <c r="BE493" s="162">
        <f>IF(N493="základní",J493,0)</f>
        <v>0</v>
      </c>
      <c r="BF493" s="162">
        <f>IF(N493="snížená",J493,0)</f>
        <v>0</v>
      </c>
      <c r="BG493" s="162">
        <f>IF(N493="zákl. přenesená",J493,0)</f>
        <v>0</v>
      </c>
      <c r="BH493" s="162">
        <f>IF(N493="sníž. přenesená",J493,0)</f>
        <v>0</v>
      </c>
      <c r="BI493" s="162">
        <f>IF(N493="nulová",J493,0)</f>
        <v>0</v>
      </c>
      <c r="BJ493" s="18" t="s">
        <v>33</v>
      </c>
      <c r="BK493" s="162">
        <f>ROUND(I493*H493,2)</f>
        <v>0</v>
      </c>
      <c r="BL493" s="18" t="s">
        <v>164</v>
      </c>
      <c r="BM493" s="161" t="s">
        <v>2525</v>
      </c>
    </row>
    <row r="494" spans="1:47" s="2" customFormat="1" ht="12">
      <c r="A494" s="33"/>
      <c r="B494" s="34"/>
      <c r="C494" s="33"/>
      <c r="D494" s="199" t="s">
        <v>638</v>
      </c>
      <c r="E494" s="33"/>
      <c r="F494" s="200" t="s">
        <v>2477</v>
      </c>
      <c r="G494" s="33"/>
      <c r="H494" s="33"/>
      <c r="I494" s="201"/>
      <c r="J494" s="33"/>
      <c r="K494" s="33"/>
      <c r="L494" s="34"/>
      <c r="M494" s="202"/>
      <c r="N494" s="203"/>
      <c r="O494" s="59"/>
      <c r="P494" s="59"/>
      <c r="Q494" s="59"/>
      <c r="R494" s="59"/>
      <c r="S494" s="59"/>
      <c r="T494" s="60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638</v>
      </c>
      <c r="AU494" s="18" t="s">
        <v>86</v>
      </c>
    </row>
    <row r="495" spans="2:51" s="14" customFormat="1" ht="12">
      <c r="B495" s="186"/>
      <c r="D495" s="179" t="s">
        <v>245</v>
      </c>
      <c r="E495" s="187" t="s">
        <v>1</v>
      </c>
      <c r="F495" s="188" t="s">
        <v>2366</v>
      </c>
      <c r="H495" s="189">
        <v>30</v>
      </c>
      <c r="I495" s="190"/>
      <c r="L495" s="186"/>
      <c r="M495" s="191"/>
      <c r="N495" s="192"/>
      <c r="O495" s="192"/>
      <c r="P495" s="192"/>
      <c r="Q495" s="192"/>
      <c r="R495" s="192"/>
      <c r="S495" s="192"/>
      <c r="T495" s="193"/>
      <c r="AT495" s="187" t="s">
        <v>245</v>
      </c>
      <c r="AU495" s="187" t="s">
        <v>86</v>
      </c>
      <c r="AV495" s="14" t="s">
        <v>86</v>
      </c>
      <c r="AW495" s="14" t="s">
        <v>31</v>
      </c>
      <c r="AX495" s="14" t="s">
        <v>33</v>
      </c>
      <c r="AY495" s="187" t="s">
        <v>157</v>
      </c>
    </row>
    <row r="496" spans="1:47" s="2" customFormat="1" ht="12">
      <c r="A496" s="33"/>
      <c r="B496" s="34"/>
      <c r="C496" s="33"/>
      <c r="D496" s="179" t="s">
        <v>782</v>
      </c>
      <c r="E496" s="33"/>
      <c r="F496" s="220" t="s">
        <v>2495</v>
      </c>
      <c r="G496" s="33"/>
      <c r="H496" s="33"/>
      <c r="I496" s="33"/>
      <c r="J496" s="33"/>
      <c r="K496" s="33"/>
      <c r="L496" s="34"/>
      <c r="M496" s="202"/>
      <c r="N496" s="203"/>
      <c r="O496" s="59"/>
      <c r="P496" s="59"/>
      <c r="Q496" s="59"/>
      <c r="R496" s="59"/>
      <c r="S496" s="59"/>
      <c r="T496" s="60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U496" s="18" t="s">
        <v>86</v>
      </c>
    </row>
    <row r="497" spans="1:47" s="2" customFormat="1" ht="12">
      <c r="A497" s="33"/>
      <c r="B497" s="34"/>
      <c r="C497" s="33"/>
      <c r="D497" s="179" t="s">
        <v>782</v>
      </c>
      <c r="E497" s="33"/>
      <c r="F497" s="221" t="s">
        <v>2492</v>
      </c>
      <c r="G497" s="33"/>
      <c r="H497" s="222">
        <v>0</v>
      </c>
      <c r="I497" s="33"/>
      <c r="J497" s="33"/>
      <c r="K497" s="33"/>
      <c r="L497" s="34"/>
      <c r="M497" s="202"/>
      <c r="N497" s="203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U497" s="18" t="s">
        <v>86</v>
      </c>
    </row>
    <row r="498" spans="1:47" s="2" customFormat="1" ht="12">
      <c r="A498" s="33"/>
      <c r="B498" s="34"/>
      <c r="C498" s="33"/>
      <c r="D498" s="179" t="s">
        <v>782</v>
      </c>
      <c r="E498" s="33"/>
      <c r="F498" s="221" t="s">
        <v>2493</v>
      </c>
      <c r="G498" s="33"/>
      <c r="H498" s="222">
        <v>30</v>
      </c>
      <c r="I498" s="33"/>
      <c r="J498" s="33"/>
      <c r="K498" s="33"/>
      <c r="L498" s="34"/>
      <c r="M498" s="202"/>
      <c r="N498" s="203"/>
      <c r="O498" s="59"/>
      <c r="P498" s="59"/>
      <c r="Q498" s="59"/>
      <c r="R498" s="59"/>
      <c r="S498" s="59"/>
      <c r="T498" s="60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U498" s="18" t="s">
        <v>86</v>
      </c>
    </row>
    <row r="499" spans="1:47" s="2" customFormat="1" ht="12">
      <c r="A499" s="33"/>
      <c r="B499" s="34"/>
      <c r="C499" s="33"/>
      <c r="D499" s="179" t="s">
        <v>782</v>
      </c>
      <c r="E499" s="33"/>
      <c r="F499" s="221" t="s">
        <v>645</v>
      </c>
      <c r="G499" s="33"/>
      <c r="H499" s="222">
        <v>30</v>
      </c>
      <c r="I499" s="33"/>
      <c r="J499" s="33"/>
      <c r="K499" s="33"/>
      <c r="L499" s="34"/>
      <c r="M499" s="202"/>
      <c r="N499" s="203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U499" s="18" t="s">
        <v>86</v>
      </c>
    </row>
    <row r="500" spans="1:65" s="2" customFormat="1" ht="16.5" customHeight="1">
      <c r="A500" s="33"/>
      <c r="B500" s="149"/>
      <c r="C500" s="150" t="s">
        <v>949</v>
      </c>
      <c r="D500" s="150" t="s">
        <v>160</v>
      </c>
      <c r="E500" s="151" t="s">
        <v>2478</v>
      </c>
      <c r="F500" s="152" t="s">
        <v>2479</v>
      </c>
      <c r="G500" s="153" t="s">
        <v>284</v>
      </c>
      <c r="H500" s="154">
        <v>30</v>
      </c>
      <c r="I500" s="155"/>
      <c r="J500" s="156">
        <f>ROUND(I500*H500,2)</f>
        <v>0</v>
      </c>
      <c r="K500" s="152" t="s">
        <v>1</v>
      </c>
      <c r="L500" s="34"/>
      <c r="M500" s="157" t="s">
        <v>1</v>
      </c>
      <c r="N500" s="158" t="s">
        <v>43</v>
      </c>
      <c r="O500" s="59"/>
      <c r="P500" s="159">
        <f>O500*H500</f>
        <v>0</v>
      </c>
      <c r="Q500" s="159">
        <v>0.00109</v>
      </c>
      <c r="R500" s="159">
        <f>Q500*H500</f>
        <v>0.0327</v>
      </c>
      <c r="S500" s="159">
        <v>0</v>
      </c>
      <c r="T500" s="160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61" t="s">
        <v>164</v>
      </c>
      <c r="AT500" s="161" t="s">
        <v>160</v>
      </c>
      <c r="AU500" s="161" t="s">
        <v>86</v>
      </c>
      <c r="AY500" s="18" t="s">
        <v>157</v>
      </c>
      <c r="BE500" s="162">
        <f>IF(N500="základní",J500,0)</f>
        <v>0</v>
      </c>
      <c r="BF500" s="162">
        <f>IF(N500="snížená",J500,0)</f>
        <v>0</v>
      </c>
      <c r="BG500" s="162">
        <f>IF(N500="zákl. přenesená",J500,0)</f>
        <v>0</v>
      </c>
      <c r="BH500" s="162">
        <f>IF(N500="sníž. přenesená",J500,0)</f>
        <v>0</v>
      </c>
      <c r="BI500" s="162">
        <f>IF(N500="nulová",J500,0)</f>
        <v>0</v>
      </c>
      <c r="BJ500" s="18" t="s">
        <v>33</v>
      </c>
      <c r="BK500" s="162">
        <f>ROUND(I500*H500,2)</f>
        <v>0</v>
      </c>
      <c r="BL500" s="18" t="s">
        <v>164</v>
      </c>
      <c r="BM500" s="161" t="s">
        <v>2526</v>
      </c>
    </row>
    <row r="501" spans="2:51" s="14" customFormat="1" ht="12">
      <c r="B501" s="186"/>
      <c r="D501" s="179" t="s">
        <v>245</v>
      </c>
      <c r="E501" s="187" t="s">
        <v>1</v>
      </c>
      <c r="F501" s="188" t="s">
        <v>2366</v>
      </c>
      <c r="H501" s="189">
        <v>30</v>
      </c>
      <c r="I501" s="190"/>
      <c r="L501" s="186"/>
      <c r="M501" s="191"/>
      <c r="N501" s="192"/>
      <c r="O501" s="192"/>
      <c r="P501" s="192"/>
      <c r="Q501" s="192"/>
      <c r="R501" s="192"/>
      <c r="S501" s="192"/>
      <c r="T501" s="193"/>
      <c r="AT501" s="187" t="s">
        <v>245</v>
      </c>
      <c r="AU501" s="187" t="s">
        <v>86</v>
      </c>
      <c r="AV501" s="14" t="s">
        <v>86</v>
      </c>
      <c r="AW501" s="14" t="s">
        <v>31</v>
      </c>
      <c r="AX501" s="14" t="s">
        <v>33</v>
      </c>
      <c r="AY501" s="187" t="s">
        <v>157</v>
      </c>
    </row>
    <row r="502" spans="1:47" s="2" customFormat="1" ht="12">
      <c r="A502" s="33"/>
      <c r="B502" s="34"/>
      <c r="C502" s="33"/>
      <c r="D502" s="179" t="s">
        <v>782</v>
      </c>
      <c r="E502" s="33"/>
      <c r="F502" s="220" t="s">
        <v>2495</v>
      </c>
      <c r="G502" s="33"/>
      <c r="H502" s="33"/>
      <c r="I502" s="33"/>
      <c r="J502" s="33"/>
      <c r="K502" s="33"/>
      <c r="L502" s="34"/>
      <c r="M502" s="202"/>
      <c r="N502" s="203"/>
      <c r="O502" s="59"/>
      <c r="P502" s="59"/>
      <c r="Q502" s="59"/>
      <c r="R502" s="59"/>
      <c r="S502" s="59"/>
      <c r="T502" s="60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U502" s="18" t="s">
        <v>86</v>
      </c>
    </row>
    <row r="503" spans="1:47" s="2" customFormat="1" ht="12">
      <c r="A503" s="33"/>
      <c r="B503" s="34"/>
      <c r="C503" s="33"/>
      <c r="D503" s="179" t="s">
        <v>782</v>
      </c>
      <c r="E503" s="33"/>
      <c r="F503" s="221" t="s">
        <v>2492</v>
      </c>
      <c r="G503" s="33"/>
      <c r="H503" s="222">
        <v>0</v>
      </c>
      <c r="I503" s="33"/>
      <c r="J503" s="33"/>
      <c r="K503" s="33"/>
      <c r="L503" s="34"/>
      <c r="M503" s="202"/>
      <c r="N503" s="203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U503" s="18" t="s">
        <v>86</v>
      </c>
    </row>
    <row r="504" spans="1:47" s="2" customFormat="1" ht="12">
      <c r="A504" s="33"/>
      <c r="B504" s="34"/>
      <c r="C504" s="33"/>
      <c r="D504" s="179" t="s">
        <v>782</v>
      </c>
      <c r="E504" s="33"/>
      <c r="F504" s="221" t="s">
        <v>2493</v>
      </c>
      <c r="G504" s="33"/>
      <c r="H504" s="222">
        <v>30</v>
      </c>
      <c r="I504" s="33"/>
      <c r="J504" s="33"/>
      <c r="K504" s="33"/>
      <c r="L504" s="34"/>
      <c r="M504" s="202"/>
      <c r="N504" s="203"/>
      <c r="O504" s="59"/>
      <c r="P504" s="59"/>
      <c r="Q504" s="59"/>
      <c r="R504" s="59"/>
      <c r="S504" s="59"/>
      <c r="T504" s="60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U504" s="18" t="s">
        <v>86</v>
      </c>
    </row>
    <row r="505" spans="1:47" s="2" customFormat="1" ht="12">
      <c r="A505" s="33"/>
      <c r="B505" s="34"/>
      <c r="C505" s="33"/>
      <c r="D505" s="179" t="s">
        <v>782</v>
      </c>
      <c r="E505" s="33"/>
      <c r="F505" s="221" t="s">
        <v>645</v>
      </c>
      <c r="G505" s="33"/>
      <c r="H505" s="222">
        <v>30</v>
      </c>
      <c r="I505" s="33"/>
      <c r="J505" s="33"/>
      <c r="K505" s="33"/>
      <c r="L505" s="34"/>
      <c r="M505" s="202"/>
      <c r="N505" s="203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U505" s="18" t="s">
        <v>86</v>
      </c>
    </row>
    <row r="506" spans="1:65" s="2" customFormat="1" ht="16.5" customHeight="1">
      <c r="A506" s="33"/>
      <c r="B506" s="149"/>
      <c r="C506" s="150" t="s">
        <v>310</v>
      </c>
      <c r="D506" s="150" t="s">
        <v>160</v>
      </c>
      <c r="E506" s="151" t="s">
        <v>2481</v>
      </c>
      <c r="F506" s="152" t="s">
        <v>2482</v>
      </c>
      <c r="G506" s="153" t="s">
        <v>284</v>
      </c>
      <c r="H506" s="154">
        <v>30</v>
      </c>
      <c r="I506" s="155"/>
      <c r="J506" s="156">
        <f>ROUND(I506*H506,2)</f>
        <v>0</v>
      </c>
      <c r="K506" s="152" t="s">
        <v>636</v>
      </c>
      <c r="L506" s="34"/>
      <c r="M506" s="157" t="s">
        <v>1</v>
      </c>
      <c r="N506" s="158" t="s">
        <v>43</v>
      </c>
      <c r="O506" s="59"/>
      <c r="P506" s="159">
        <f>O506*H506</f>
        <v>0</v>
      </c>
      <c r="Q506" s="159">
        <v>0</v>
      </c>
      <c r="R506" s="159">
        <f>Q506*H506</f>
        <v>0</v>
      </c>
      <c r="S506" s="159">
        <v>0</v>
      </c>
      <c r="T506" s="160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1" t="s">
        <v>164</v>
      </c>
      <c r="AT506" s="161" t="s">
        <v>160</v>
      </c>
      <c r="AU506" s="161" t="s">
        <v>86</v>
      </c>
      <c r="AY506" s="18" t="s">
        <v>157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8" t="s">
        <v>33</v>
      </c>
      <c r="BK506" s="162">
        <f>ROUND(I506*H506,2)</f>
        <v>0</v>
      </c>
      <c r="BL506" s="18" t="s">
        <v>164</v>
      </c>
      <c r="BM506" s="161" t="s">
        <v>2527</v>
      </c>
    </row>
    <row r="507" spans="1:47" s="2" customFormat="1" ht="12">
      <c r="A507" s="33"/>
      <c r="B507" s="34"/>
      <c r="C507" s="33"/>
      <c r="D507" s="199" t="s">
        <v>638</v>
      </c>
      <c r="E507" s="33"/>
      <c r="F507" s="200" t="s">
        <v>2484</v>
      </c>
      <c r="G507" s="33"/>
      <c r="H507" s="33"/>
      <c r="I507" s="201"/>
      <c r="J507" s="33"/>
      <c r="K507" s="33"/>
      <c r="L507" s="34"/>
      <c r="M507" s="202"/>
      <c r="N507" s="203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638</v>
      </c>
      <c r="AU507" s="18" t="s">
        <v>86</v>
      </c>
    </row>
    <row r="508" spans="2:51" s="14" customFormat="1" ht="12">
      <c r="B508" s="186"/>
      <c r="D508" s="179" t="s">
        <v>245</v>
      </c>
      <c r="E508" s="187" t="s">
        <v>1</v>
      </c>
      <c r="F508" s="188" t="s">
        <v>2366</v>
      </c>
      <c r="H508" s="189">
        <v>30</v>
      </c>
      <c r="I508" s="190"/>
      <c r="L508" s="186"/>
      <c r="M508" s="191"/>
      <c r="N508" s="192"/>
      <c r="O508" s="192"/>
      <c r="P508" s="192"/>
      <c r="Q508" s="192"/>
      <c r="R508" s="192"/>
      <c r="S508" s="192"/>
      <c r="T508" s="193"/>
      <c r="AT508" s="187" t="s">
        <v>245</v>
      </c>
      <c r="AU508" s="187" t="s">
        <v>86</v>
      </c>
      <c r="AV508" s="14" t="s">
        <v>86</v>
      </c>
      <c r="AW508" s="14" t="s">
        <v>31</v>
      </c>
      <c r="AX508" s="14" t="s">
        <v>33</v>
      </c>
      <c r="AY508" s="187" t="s">
        <v>157</v>
      </c>
    </row>
    <row r="509" spans="1:47" s="2" customFormat="1" ht="12">
      <c r="A509" s="33"/>
      <c r="B509" s="34"/>
      <c r="C509" s="33"/>
      <c r="D509" s="179" t="s">
        <v>782</v>
      </c>
      <c r="E509" s="33"/>
      <c r="F509" s="220" t="s">
        <v>2495</v>
      </c>
      <c r="G509" s="33"/>
      <c r="H509" s="33"/>
      <c r="I509" s="33"/>
      <c r="J509" s="33"/>
      <c r="K509" s="33"/>
      <c r="L509" s="34"/>
      <c r="M509" s="202"/>
      <c r="N509" s="203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U509" s="18" t="s">
        <v>86</v>
      </c>
    </row>
    <row r="510" spans="1:47" s="2" customFormat="1" ht="12">
      <c r="A510" s="33"/>
      <c r="B510" s="34"/>
      <c r="C510" s="33"/>
      <c r="D510" s="179" t="s">
        <v>782</v>
      </c>
      <c r="E510" s="33"/>
      <c r="F510" s="221" t="s">
        <v>2492</v>
      </c>
      <c r="G510" s="33"/>
      <c r="H510" s="222">
        <v>0</v>
      </c>
      <c r="I510" s="33"/>
      <c r="J510" s="33"/>
      <c r="K510" s="33"/>
      <c r="L510" s="34"/>
      <c r="M510" s="202"/>
      <c r="N510" s="203"/>
      <c r="O510" s="59"/>
      <c r="P510" s="59"/>
      <c r="Q510" s="59"/>
      <c r="R510" s="59"/>
      <c r="S510" s="59"/>
      <c r="T510" s="60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U510" s="18" t="s">
        <v>86</v>
      </c>
    </row>
    <row r="511" spans="1:47" s="2" customFormat="1" ht="12">
      <c r="A511" s="33"/>
      <c r="B511" s="34"/>
      <c r="C511" s="33"/>
      <c r="D511" s="179" t="s">
        <v>782</v>
      </c>
      <c r="E511" s="33"/>
      <c r="F511" s="221" t="s">
        <v>2493</v>
      </c>
      <c r="G511" s="33"/>
      <c r="H511" s="222">
        <v>30</v>
      </c>
      <c r="I511" s="33"/>
      <c r="J511" s="33"/>
      <c r="K511" s="33"/>
      <c r="L511" s="34"/>
      <c r="M511" s="202"/>
      <c r="N511" s="203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U511" s="18" t="s">
        <v>86</v>
      </c>
    </row>
    <row r="512" spans="1:47" s="2" customFormat="1" ht="12">
      <c r="A512" s="33"/>
      <c r="B512" s="34"/>
      <c r="C512" s="33"/>
      <c r="D512" s="179" t="s">
        <v>782</v>
      </c>
      <c r="E512" s="33"/>
      <c r="F512" s="221" t="s">
        <v>645</v>
      </c>
      <c r="G512" s="33"/>
      <c r="H512" s="222">
        <v>30</v>
      </c>
      <c r="I512" s="33"/>
      <c r="J512" s="33"/>
      <c r="K512" s="33"/>
      <c r="L512" s="34"/>
      <c r="M512" s="202"/>
      <c r="N512" s="203"/>
      <c r="O512" s="59"/>
      <c r="P512" s="59"/>
      <c r="Q512" s="59"/>
      <c r="R512" s="59"/>
      <c r="S512" s="59"/>
      <c r="T512" s="60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U512" s="18" t="s">
        <v>86</v>
      </c>
    </row>
    <row r="513" spans="1:65" s="2" customFormat="1" ht="16.5" customHeight="1">
      <c r="A513" s="33"/>
      <c r="B513" s="149"/>
      <c r="C513" s="150" t="s">
        <v>968</v>
      </c>
      <c r="D513" s="150" t="s">
        <v>160</v>
      </c>
      <c r="E513" s="151" t="s">
        <v>2485</v>
      </c>
      <c r="F513" s="152" t="s">
        <v>2486</v>
      </c>
      <c r="G513" s="153" t="s">
        <v>284</v>
      </c>
      <c r="H513" s="154">
        <v>30</v>
      </c>
      <c r="I513" s="155"/>
      <c r="J513" s="156">
        <f>ROUND(I513*H513,2)</f>
        <v>0</v>
      </c>
      <c r="K513" s="152" t="s">
        <v>636</v>
      </c>
      <c r="L513" s="34"/>
      <c r="M513" s="157" t="s">
        <v>1</v>
      </c>
      <c r="N513" s="158" t="s">
        <v>43</v>
      </c>
      <c r="O513" s="59"/>
      <c r="P513" s="159">
        <f>O513*H513</f>
        <v>0</v>
      </c>
      <c r="Q513" s="159">
        <v>0</v>
      </c>
      <c r="R513" s="159">
        <f>Q513*H513</f>
        <v>0</v>
      </c>
      <c r="S513" s="159">
        <v>0</v>
      </c>
      <c r="T513" s="160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1" t="s">
        <v>164</v>
      </c>
      <c r="AT513" s="161" t="s">
        <v>160</v>
      </c>
      <c r="AU513" s="161" t="s">
        <v>86</v>
      </c>
      <c r="AY513" s="18" t="s">
        <v>157</v>
      </c>
      <c r="BE513" s="162">
        <f>IF(N513="základní",J513,0)</f>
        <v>0</v>
      </c>
      <c r="BF513" s="162">
        <f>IF(N513="snížená",J513,0)</f>
        <v>0</v>
      </c>
      <c r="BG513" s="162">
        <f>IF(N513="zákl. přenesená",J513,0)</f>
        <v>0</v>
      </c>
      <c r="BH513" s="162">
        <f>IF(N513="sníž. přenesená",J513,0)</f>
        <v>0</v>
      </c>
      <c r="BI513" s="162">
        <f>IF(N513="nulová",J513,0)</f>
        <v>0</v>
      </c>
      <c r="BJ513" s="18" t="s">
        <v>33</v>
      </c>
      <c r="BK513" s="162">
        <f>ROUND(I513*H513,2)</f>
        <v>0</v>
      </c>
      <c r="BL513" s="18" t="s">
        <v>164</v>
      </c>
      <c r="BM513" s="161" t="s">
        <v>2528</v>
      </c>
    </row>
    <row r="514" spans="1:47" s="2" customFormat="1" ht="12">
      <c r="A514" s="33"/>
      <c r="B514" s="34"/>
      <c r="C514" s="33"/>
      <c r="D514" s="199" t="s">
        <v>638</v>
      </c>
      <c r="E514" s="33"/>
      <c r="F514" s="200" t="s">
        <v>2488</v>
      </c>
      <c r="G514" s="33"/>
      <c r="H514" s="33"/>
      <c r="I514" s="201"/>
      <c r="J514" s="33"/>
      <c r="K514" s="33"/>
      <c r="L514" s="34"/>
      <c r="M514" s="202"/>
      <c r="N514" s="203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638</v>
      </c>
      <c r="AU514" s="18" t="s">
        <v>86</v>
      </c>
    </row>
    <row r="515" spans="2:51" s="14" customFormat="1" ht="12">
      <c r="B515" s="186"/>
      <c r="D515" s="179" t="s">
        <v>245</v>
      </c>
      <c r="E515" s="187" t="s">
        <v>1</v>
      </c>
      <c r="F515" s="188" t="s">
        <v>2366</v>
      </c>
      <c r="H515" s="189">
        <v>30</v>
      </c>
      <c r="I515" s="190"/>
      <c r="L515" s="186"/>
      <c r="M515" s="191"/>
      <c r="N515" s="192"/>
      <c r="O515" s="192"/>
      <c r="P515" s="192"/>
      <c r="Q515" s="192"/>
      <c r="R515" s="192"/>
      <c r="S515" s="192"/>
      <c r="T515" s="193"/>
      <c r="AT515" s="187" t="s">
        <v>245</v>
      </c>
      <c r="AU515" s="187" t="s">
        <v>86</v>
      </c>
      <c r="AV515" s="14" t="s">
        <v>86</v>
      </c>
      <c r="AW515" s="14" t="s">
        <v>31</v>
      </c>
      <c r="AX515" s="14" t="s">
        <v>33</v>
      </c>
      <c r="AY515" s="187" t="s">
        <v>157</v>
      </c>
    </row>
    <row r="516" spans="1:47" s="2" customFormat="1" ht="12">
      <c r="A516" s="33"/>
      <c r="B516" s="34"/>
      <c r="C516" s="33"/>
      <c r="D516" s="179" t="s">
        <v>782</v>
      </c>
      <c r="E516" s="33"/>
      <c r="F516" s="220" t="s">
        <v>2495</v>
      </c>
      <c r="G516" s="33"/>
      <c r="H516" s="33"/>
      <c r="I516" s="33"/>
      <c r="J516" s="33"/>
      <c r="K516" s="33"/>
      <c r="L516" s="34"/>
      <c r="M516" s="202"/>
      <c r="N516" s="203"/>
      <c r="O516" s="59"/>
      <c r="P516" s="59"/>
      <c r="Q516" s="59"/>
      <c r="R516" s="59"/>
      <c r="S516" s="59"/>
      <c r="T516" s="60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U516" s="18" t="s">
        <v>86</v>
      </c>
    </row>
    <row r="517" spans="1:47" s="2" customFormat="1" ht="12">
      <c r="A517" s="33"/>
      <c r="B517" s="34"/>
      <c r="C517" s="33"/>
      <c r="D517" s="179" t="s">
        <v>782</v>
      </c>
      <c r="E517" s="33"/>
      <c r="F517" s="221" t="s">
        <v>2492</v>
      </c>
      <c r="G517" s="33"/>
      <c r="H517" s="222">
        <v>0</v>
      </c>
      <c r="I517" s="33"/>
      <c r="J517" s="33"/>
      <c r="K517" s="33"/>
      <c r="L517" s="34"/>
      <c r="M517" s="202"/>
      <c r="N517" s="203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U517" s="18" t="s">
        <v>86</v>
      </c>
    </row>
    <row r="518" spans="1:47" s="2" customFormat="1" ht="12">
      <c r="A518" s="33"/>
      <c r="B518" s="34"/>
      <c r="C518" s="33"/>
      <c r="D518" s="179" t="s">
        <v>782</v>
      </c>
      <c r="E518" s="33"/>
      <c r="F518" s="221" t="s">
        <v>2493</v>
      </c>
      <c r="G518" s="33"/>
      <c r="H518" s="222">
        <v>30</v>
      </c>
      <c r="I518" s="33"/>
      <c r="J518" s="33"/>
      <c r="K518" s="33"/>
      <c r="L518" s="34"/>
      <c r="M518" s="202"/>
      <c r="N518" s="203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U518" s="18" t="s">
        <v>86</v>
      </c>
    </row>
    <row r="519" spans="1:47" s="2" customFormat="1" ht="12">
      <c r="A519" s="33"/>
      <c r="B519" s="34"/>
      <c r="C519" s="33"/>
      <c r="D519" s="179" t="s">
        <v>782</v>
      </c>
      <c r="E519" s="33"/>
      <c r="F519" s="221" t="s">
        <v>645</v>
      </c>
      <c r="G519" s="33"/>
      <c r="H519" s="222">
        <v>30</v>
      </c>
      <c r="I519" s="33"/>
      <c r="J519" s="33"/>
      <c r="K519" s="33"/>
      <c r="L519" s="34"/>
      <c r="M519" s="202"/>
      <c r="N519" s="203"/>
      <c r="O519" s="59"/>
      <c r="P519" s="59"/>
      <c r="Q519" s="59"/>
      <c r="R519" s="59"/>
      <c r="S519" s="59"/>
      <c r="T519" s="60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U519" s="18" t="s">
        <v>86</v>
      </c>
    </row>
    <row r="520" spans="2:63" s="12" customFormat="1" ht="22.9" customHeight="1">
      <c r="B520" s="136"/>
      <c r="D520" s="137" t="s">
        <v>77</v>
      </c>
      <c r="E520" s="147" t="s">
        <v>2529</v>
      </c>
      <c r="F520" s="147" t="s">
        <v>2530</v>
      </c>
      <c r="I520" s="139"/>
      <c r="J520" s="148">
        <f>BK520</f>
        <v>0</v>
      </c>
      <c r="L520" s="136"/>
      <c r="M520" s="141"/>
      <c r="N520" s="142"/>
      <c r="O520" s="142"/>
      <c r="P520" s="143">
        <f>SUM(P521:P689)</f>
        <v>0</v>
      </c>
      <c r="Q520" s="142"/>
      <c r="R520" s="143">
        <f>SUM(R521:R689)</f>
        <v>11.604645000000001</v>
      </c>
      <c r="S520" s="142"/>
      <c r="T520" s="144">
        <f>SUM(T521:T689)</f>
        <v>36.7575</v>
      </c>
      <c r="AR520" s="137" t="s">
        <v>33</v>
      </c>
      <c r="AT520" s="145" t="s">
        <v>77</v>
      </c>
      <c r="AU520" s="145" t="s">
        <v>33</v>
      </c>
      <c r="AY520" s="137" t="s">
        <v>157</v>
      </c>
      <c r="BK520" s="146">
        <f>SUM(BK521:BK689)</f>
        <v>0</v>
      </c>
    </row>
    <row r="521" spans="1:65" s="2" customFormat="1" ht="16.5" customHeight="1">
      <c r="A521" s="33"/>
      <c r="B521" s="149"/>
      <c r="C521" s="150" t="s">
        <v>229</v>
      </c>
      <c r="D521" s="150" t="s">
        <v>160</v>
      </c>
      <c r="E521" s="151" t="s">
        <v>2531</v>
      </c>
      <c r="F521" s="152" t="s">
        <v>2532</v>
      </c>
      <c r="G521" s="153" t="s">
        <v>284</v>
      </c>
      <c r="H521" s="154">
        <v>390</v>
      </c>
      <c r="I521" s="155"/>
      <c r="J521" s="156">
        <f>ROUND(I521*H521,2)</f>
        <v>0</v>
      </c>
      <c r="K521" s="152" t="s">
        <v>636</v>
      </c>
      <c r="L521" s="34"/>
      <c r="M521" s="157" t="s">
        <v>1</v>
      </c>
      <c r="N521" s="158" t="s">
        <v>43</v>
      </c>
      <c r="O521" s="59"/>
      <c r="P521" s="159">
        <f>O521*H521</f>
        <v>0</v>
      </c>
      <c r="Q521" s="159">
        <v>0</v>
      </c>
      <c r="R521" s="159">
        <f>Q521*H521</f>
        <v>0</v>
      </c>
      <c r="S521" s="159">
        <v>0</v>
      </c>
      <c r="T521" s="160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1" t="s">
        <v>164</v>
      </c>
      <c r="AT521" s="161" t="s">
        <v>160</v>
      </c>
      <c r="AU521" s="161" t="s">
        <v>86</v>
      </c>
      <c r="AY521" s="18" t="s">
        <v>157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8" t="s">
        <v>33</v>
      </c>
      <c r="BK521" s="162">
        <f>ROUND(I521*H521,2)</f>
        <v>0</v>
      </c>
      <c r="BL521" s="18" t="s">
        <v>164</v>
      </c>
      <c r="BM521" s="161" t="s">
        <v>2533</v>
      </c>
    </row>
    <row r="522" spans="1:47" s="2" customFormat="1" ht="12">
      <c r="A522" s="33"/>
      <c r="B522" s="34"/>
      <c r="C522" s="33"/>
      <c r="D522" s="199" t="s">
        <v>638</v>
      </c>
      <c r="E522" s="33"/>
      <c r="F522" s="200" t="s">
        <v>2534</v>
      </c>
      <c r="G522" s="33"/>
      <c r="H522" s="33"/>
      <c r="I522" s="201"/>
      <c r="J522" s="33"/>
      <c r="K522" s="33"/>
      <c r="L522" s="34"/>
      <c r="M522" s="202"/>
      <c r="N522" s="203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638</v>
      </c>
      <c r="AU522" s="18" t="s">
        <v>86</v>
      </c>
    </row>
    <row r="523" spans="2:51" s="13" customFormat="1" ht="12">
      <c r="B523" s="178"/>
      <c r="D523" s="179" t="s">
        <v>245</v>
      </c>
      <c r="E523" s="180" t="s">
        <v>1</v>
      </c>
      <c r="F523" s="181" t="s">
        <v>2535</v>
      </c>
      <c r="H523" s="180" t="s">
        <v>1</v>
      </c>
      <c r="I523" s="182"/>
      <c r="L523" s="178"/>
      <c r="M523" s="183"/>
      <c r="N523" s="184"/>
      <c r="O523" s="184"/>
      <c r="P523" s="184"/>
      <c r="Q523" s="184"/>
      <c r="R523" s="184"/>
      <c r="S523" s="184"/>
      <c r="T523" s="185"/>
      <c r="AT523" s="180" t="s">
        <v>245</v>
      </c>
      <c r="AU523" s="180" t="s">
        <v>86</v>
      </c>
      <c r="AV523" s="13" t="s">
        <v>33</v>
      </c>
      <c r="AW523" s="13" t="s">
        <v>31</v>
      </c>
      <c r="AX523" s="13" t="s">
        <v>78</v>
      </c>
      <c r="AY523" s="180" t="s">
        <v>157</v>
      </c>
    </row>
    <row r="524" spans="2:51" s="14" customFormat="1" ht="12">
      <c r="B524" s="186"/>
      <c r="D524" s="179" t="s">
        <v>245</v>
      </c>
      <c r="E524" s="187" t="s">
        <v>1</v>
      </c>
      <c r="F524" s="188" t="s">
        <v>2536</v>
      </c>
      <c r="H524" s="189">
        <v>390</v>
      </c>
      <c r="I524" s="190"/>
      <c r="L524" s="186"/>
      <c r="M524" s="191"/>
      <c r="N524" s="192"/>
      <c r="O524" s="192"/>
      <c r="P524" s="192"/>
      <c r="Q524" s="192"/>
      <c r="R524" s="192"/>
      <c r="S524" s="192"/>
      <c r="T524" s="193"/>
      <c r="AT524" s="187" t="s">
        <v>245</v>
      </c>
      <c r="AU524" s="187" t="s">
        <v>86</v>
      </c>
      <c r="AV524" s="14" t="s">
        <v>86</v>
      </c>
      <c r="AW524" s="14" t="s">
        <v>31</v>
      </c>
      <c r="AX524" s="14" t="s">
        <v>78</v>
      </c>
      <c r="AY524" s="187" t="s">
        <v>157</v>
      </c>
    </row>
    <row r="525" spans="2:51" s="15" customFormat="1" ht="12">
      <c r="B525" s="204"/>
      <c r="D525" s="179" t="s">
        <v>245</v>
      </c>
      <c r="E525" s="205" t="s">
        <v>2367</v>
      </c>
      <c r="F525" s="206" t="s">
        <v>645</v>
      </c>
      <c r="H525" s="207">
        <v>390</v>
      </c>
      <c r="I525" s="208"/>
      <c r="L525" s="204"/>
      <c r="M525" s="209"/>
      <c r="N525" s="210"/>
      <c r="O525" s="210"/>
      <c r="P525" s="210"/>
      <c r="Q525" s="210"/>
      <c r="R525" s="210"/>
      <c r="S525" s="210"/>
      <c r="T525" s="211"/>
      <c r="AT525" s="205" t="s">
        <v>245</v>
      </c>
      <c r="AU525" s="205" t="s">
        <v>86</v>
      </c>
      <c r="AV525" s="15" t="s">
        <v>164</v>
      </c>
      <c r="AW525" s="15" t="s">
        <v>31</v>
      </c>
      <c r="AX525" s="15" t="s">
        <v>33</v>
      </c>
      <c r="AY525" s="205" t="s">
        <v>157</v>
      </c>
    </row>
    <row r="526" spans="1:65" s="2" customFormat="1" ht="16.5" customHeight="1">
      <c r="A526" s="33"/>
      <c r="B526" s="149"/>
      <c r="C526" s="150" t="s">
        <v>978</v>
      </c>
      <c r="D526" s="150" t="s">
        <v>160</v>
      </c>
      <c r="E526" s="151" t="s">
        <v>2405</v>
      </c>
      <c r="F526" s="152" t="s">
        <v>2406</v>
      </c>
      <c r="G526" s="153" t="s">
        <v>284</v>
      </c>
      <c r="H526" s="154">
        <v>390</v>
      </c>
      <c r="I526" s="155"/>
      <c r="J526" s="156">
        <f>ROUND(I526*H526,2)</f>
        <v>0</v>
      </c>
      <c r="K526" s="152" t="s">
        <v>636</v>
      </c>
      <c r="L526" s="34"/>
      <c r="M526" s="157" t="s">
        <v>1</v>
      </c>
      <c r="N526" s="158" t="s">
        <v>43</v>
      </c>
      <c r="O526" s="59"/>
      <c r="P526" s="159">
        <f>O526*H526</f>
        <v>0</v>
      </c>
      <c r="Q526" s="159">
        <v>0</v>
      </c>
      <c r="R526" s="159">
        <f>Q526*H526</f>
        <v>0</v>
      </c>
      <c r="S526" s="159">
        <v>0</v>
      </c>
      <c r="T526" s="160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1" t="s">
        <v>164</v>
      </c>
      <c r="AT526" s="161" t="s">
        <v>160</v>
      </c>
      <c r="AU526" s="161" t="s">
        <v>86</v>
      </c>
      <c r="AY526" s="18" t="s">
        <v>157</v>
      </c>
      <c r="BE526" s="162">
        <f>IF(N526="základní",J526,0)</f>
        <v>0</v>
      </c>
      <c r="BF526" s="162">
        <f>IF(N526="snížená",J526,0)</f>
        <v>0</v>
      </c>
      <c r="BG526" s="162">
        <f>IF(N526="zákl. přenesená",J526,0)</f>
        <v>0</v>
      </c>
      <c r="BH526" s="162">
        <f>IF(N526="sníž. přenesená",J526,0)</f>
        <v>0</v>
      </c>
      <c r="BI526" s="162">
        <f>IF(N526="nulová",J526,0)</f>
        <v>0</v>
      </c>
      <c r="BJ526" s="18" t="s">
        <v>33</v>
      </c>
      <c r="BK526" s="162">
        <f>ROUND(I526*H526,2)</f>
        <v>0</v>
      </c>
      <c r="BL526" s="18" t="s">
        <v>164</v>
      </c>
      <c r="BM526" s="161" t="s">
        <v>2537</v>
      </c>
    </row>
    <row r="527" spans="1:47" s="2" customFormat="1" ht="12">
      <c r="A527" s="33"/>
      <c r="B527" s="34"/>
      <c r="C527" s="33"/>
      <c r="D527" s="199" t="s">
        <v>638</v>
      </c>
      <c r="E527" s="33"/>
      <c r="F527" s="200" t="s">
        <v>2408</v>
      </c>
      <c r="G527" s="33"/>
      <c r="H527" s="33"/>
      <c r="I527" s="201"/>
      <c r="J527" s="33"/>
      <c r="K527" s="33"/>
      <c r="L527" s="34"/>
      <c r="M527" s="202"/>
      <c r="N527" s="203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638</v>
      </c>
      <c r="AU527" s="18" t="s">
        <v>86</v>
      </c>
    </row>
    <row r="528" spans="2:51" s="14" customFormat="1" ht="12">
      <c r="B528" s="186"/>
      <c r="D528" s="179" t="s">
        <v>245</v>
      </c>
      <c r="E528" s="187" t="s">
        <v>1</v>
      </c>
      <c r="F528" s="188" t="s">
        <v>2368</v>
      </c>
      <c r="H528" s="189">
        <v>390</v>
      </c>
      <c r="I528" s="190"/>
      <c r="L528" s="186"/>
      <c r="M528" s="191"/>
      <c r="N528" s="192"/>
      <c r="O528" s="192"/>
      <c r="P528" s="192"/>
      <c r="Q528" s="192"/>
      <c r="R528" s="192"/>
      <c r="S528" s="192"/>
      <c r="T528" s="193"/>
      <c r="AT528" s="187" t="s">
        <v>245</v>
      </c>
      <c r="AU528" s="187" t="s">
        <v>86</v>
      </c>
      <c r="AV528" s="14" t="s">
        <v>86</v>
      </c>
      <c r="AW528" s="14" t="s">
        <v>31</v>
      </c>
      <c r="AX528" s="14" t="s">
        <v>33</v>
      </c>
      <c r="AY528" s="187" t="s">
        <v>157</v>
      </c>
    </row>
    <row r="529" spans="1:65" s="2" customFormat="1" ht="16.5" customHeight="1">
      <c r="A529" s="33"/>
      <c r="B529" s="149"/>
      <c r="C529" s="150" t="s">
        <v>315</v>
      </c>
      <c r="D529" s="150" t="s">
        <v>160</v>
      </c>
      <c r="E529" s="151" t="s">
        <v>2538</v>
      </c>
      <c r="F529" s="152" t="s">
        <v>2539</v>
      </c>
      <c r="G529" s="153" t="s">
        <v>284</v>
      </c>
      <c r="H529" s="154">
        <v>390</v>
      </c>
      <c r="I529" s="155"/>
      <c r="J529" s="156">
        <f>ROUND(I529*H529,2)</f>
        <v>0</v>
      </c>
      <c r="K529" s="152" t="s">
        <v>636</v>
      </c>
      <c r="L529" s="34"/>
      <c r="M529" s="157" t="s">
        <v>1</v>
      </c>
      <c r="N529" s="158" t="s">
        <v>43</v>
      </c>
      <c r="O529" s="59"/>
      <c r="P529" s="159">
        <f>O529*H529</f>
        <v>0</v>
      </c>
      <c r="Q529" s="159">
        <v>0</v>
      </c>
      <c r="R529" s="159">
        <f>Q529*H529</f>
        <v>0</v>
      </c>
      <c r="S529" s="159">
        <v>0.075</v>
      </c>
      <c r="T529" s="160">
        <f>S529*H529</f>
        <v>29.25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164</v>
      </c>
      <c r="AT529" s="161" t="s">
        <v>160</v>
      </c>
      <c r="AU529" s="161" t="s">
        <v>86</v>
      </c>
      <c r="AY529" s="18" t="s">
        <v>157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33</v>
      </c>
      <c r="BK529" s="162">
        <f>ROUND(I529*H529,2)</f>
        <v>0</v>
      </c>
      <c r="BL529" s="18" t="s">
        <v>164</v>
      </c>
      <c r="BM529" s="161" t="s">
        <v>2540</v>
      </c>
    </row>
    <row r="530" spans="1:47" s="2" customFormat="1" ht="12">
      <c r="A530" s="33"/>
      <c r="B530" s="34"/>
      <c r="C530" s="33"/>
      <c r="D530" s="199" t="s">
        <v>638</v>
      </c>
      <c r="E530" s="33"/>
      <c r="F530" s="200" t="s">
        <v>2541</v>
      </c>
      <c r="G530" s="33"/>
      <c r="H530" s="33"/>
      <c r="I530" s="201"/>
      <c r="J530" s="33"/>
      <c r="K530" s="33"/>
      <c r="L530" s="34"/>
      <c r="M530" s="202"/>
      <c r="N530" s="203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638</v>
      </c>
      <c r="AU530" s="18" t="s">
        <v>86</v>
      </c>
    </row>
    <row r="531" spans="2:51" s="14" customFormat="1" ht="12">
      <c r="B531" s="186"/>
      <c r="D531" s="179" t="s">
        <v>245</v>
      </c>
      <c r="E531" s="187" t="s">
        <v>1</v>
      </c>
      <c r="F531" s="188" t="s">
        <v>2367</v>
      </c>
      <c r="H531" s="189">
        <v>390</v>
      </c>
      <c r="I531" s="190"/>
      <c r="L531" s="186"/>
      <c r="M531" s="191"/>
      <c r="N531" s="192"/>
      <c r="O531" s="192"/>
      <c r="P531" s="192"/>
      <c r="Q531" s="192"/>
      <c r="R531" s="192"/>
      <c r="S531" s="192"/>
      <c r="T531" s="193"/>
      <c r="AT531" s="187" t="s">
        <v>245</v>
      </c>
      <c r="AU531" s="187" t="s">
        <v>86</v>
      </c>
      <c r="AV531" s="14" t="s">
        <v>86</v>
      </c>
      <c r="AW531" s="14" t="s">
        <v>31</v>
      </c>
      <c r="AX531" s="14" t="s">
        <v>33</v>
      </c>
      <c r="AY531" s="187" t="s">
        <v>157</v>
      </c>
    </row>
    <row r="532" spans="1:47" s="2" customFormat="1" ht="12">
      <c r="A532" s="33"/>
      <c r="B532" s="34"/>
      <c r="C532" s="33"/>
      <c r="D532" s="179" t="s">
        <v>782</v>
      </c>
      <c r="E532" s="33"/>
      <c r="F532" s="220" t="s">
        <v>2542</v>
      </c>
      <c r="G532" s="33"/>
      <c r="H532" s="33"/>
      <c r="I532" s="33"/>
      <c r="J532" s="33"/>
      <c r="K532" s="33"/>
      <c r="L532" s="34"/>
      <c r="M532" s="202"/>
      <c r="N532" s="203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U532" s="18" t="s">
        <v>86</v>
      </c>
    </row>
    <row r="533" spans="1:47" s="2" customFormat="1" ht="12">
      <c r="A533" s="33"/>
      <c r="B533" s="34"/>
      <c r="C533" s="33"/>
      <c r="D533" s="179" t="s">
        <v>782</v>
      </c>
      <c r="E533" s="33"/>
      <c r="F533" s="221" t="s">
        <v>2535</v>
      </c>
      <c r="G533" s="33"/>
      <c r="H533" s="222">
        <v>0</v>
      </c>
      <c r="I533" s="33"/>
      <c r="J533" s="33"/>
      <c r="K533" s="33"/>
      <c r="L533" s="34"/>
      <c r="M533" s="202"/>
      <c r="N533" s="203"/>
      <c r="O533" s="59"/>
      <c r="P533" s="59"/>
      <c r="Q533" s="59"/>
      <c r="R533" s="59"/>
      <c r="S533" s="59"/>
      <c r="T533" s="60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U533" s="18" t="s">
        <v>86</v>
      </c>
    </row>
    <row r="534" spans="1:47" s="2" customFormat="1" ht="12">
      <c r="A534" s="33"/>
      <c r="B534" s="34"/>
      <c r="C534" s="33"/>
      <c r="D534" s="179" t="s">
        <v>782</v>
      </c>
      <c r="E534" s="33"/>
      <c r="F534" s="221" t="s">
        <v>2536</v>
      </c>
      <c r="G534" s="33"/>
      <c r="H534" s="222">
        <v>390</v>
      </c>
      <c r="I534" s="33"/>
      <c r="J534" s="33"/>
      <c r="K534" s="33"/>
      <c r="L534" s="34"/>
      <c r="M534" s="202"/>
      <c r="N534" s="203"/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U534" s="18" t="s">
        <v>86</v>
      </c>
    </row>
    <row r="535" spans="1:47" s="2" customFormat="1" ht="12">
      <c r="A535" s="33"/>
      <c r="B535" s="34"/>
      <c r="C535" s="33"/>
      <c r="D535" s="179" t="s">
        <v>782</v>
      </c>
      <c r="E535" s="33"/>
      <c r="F535" s="221" t="s">
        <v>645</v>
      </c>
      <c r="G535" s="33"/>
      <c r="H535" s="222">
        <v>390</v>
      </c>
      <c r="I535" s="33"/>
      <c r="J535" s="33"/>
      <c r="K535" s="33"/>
      <c r="L535" s="34"/>
      <c r="M535" s="202"/>
      <c r="N535" s="203"/>
      <c r="O535" s="59"/>
      <c r="P535" s="59"/>
      <c r="Q535" s="59"/>
      <c r="R535" s="59"/>
      <c r="S535" s="59"/>
      <c r="T535" s="60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U535" s="18" t="s">
        <v>86</v>
      </c>
    </row>
    <row r="536" spans="1:65" s="2" customFormat="1" ht="16.5" customHeight="1">
      <c r="A536" s="33"/>
      <c r="B536" s="149"/>
      <c r="C536" s="150" t="s">
        <v>987</v>
      </c>
      <c r="D536" s="150" t="s">
        <v>160</v>
      </c>
      <c r="E536" s="151" t="s">
        <v>2393</v>
      </c>
      <c r="F536" s="152" t="s">
        <v>2394</v>
      </c>
      <c r="G536" s="153" t="s">
        <v>284</v>
      </c>
      <c r="H536" s="154">
        <v>390</v>
      </c>
      <c r="I536" s="155"/>
      <c r="J536" s="156">
        <f>ROUND(I536*H536,2)</f>
        <v>0</v>
      </c>
      <c r="K536" s="152" t="s">
        <v>636</v>
      </c>
      <c r="L536" s="34"/>
      <c r="M536" s="157" t="s">
        <v>1</v>
      </c>
      <c r="N536" s="158" t="s">
        <v>43</v>
      </c>
      <c r="O536" s="59"/>
      <c r="P536" s="159">
        <f>O536*H536</f>
        <v>0</v>
      </c>
      <c r="Q536" s="159">
        <v>0</v>
      </c>
      <c r="R536" s="159">
        <f>Q536*H536</f>
        <v>0</v>
      </c>
      <c r="S536" s="159">
        <v>0</v>
      </c>
      <c r="T536" s="160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1" t="s">
        <v>164</v>
      </c>
      <c r="AT536" s="161" t="s">
        <v>160</v>
      </c>
      <c r="AU536" s="161" t="s">
        <v>86</v>
      </c>
      <c r="AY536" s="18" t="s">
        <v>157</v>
      </c>
      <c r="BE536" s="162">
        <f>IF(N536="základní",J536,0)</f>
        <v>0</v>
      </c>
      <c r="BF536" s="162">
        <f>IF(N536="snížená",J536,0)</f>
        <v>0</v>
      </c>
      <c r="BG536" s="162">
        <f>IF(N536="zákl. přenesená",J536,0)</f>
        <v>0</v>
      </c>
      <c r="BH536" s="162">
        <f>IF(N536="sníž. přenesená",J536,0)</f>
        <v>0</v>
      </c>
      <c r="BI536" s="162">
        <f>IF(N536="nulová",J536,0)</f>
        <v>0</v>
      </c>
      <c r="BJ536" s="18" t="s">
        <v>33</v>
      </c>
      <c r="BK536" s="162">
        <f>ROUND(I536*H536,2)</f>
        <v>0</v>
      </c>
      <c r="BL536" s="18" t="s">
        <v>164</v>
      </c>
      <c r="BM536" s="161" t="s">
        <v>2543</v>
      </c>
    </row>
    <row r="537" spans="1:47" s="2" customFormat="1" ht="12">
      <c r="A537" s="33"/>
      <c r="B537" s="34"/>
      <c r="C537" s="33"/>
      <c r="D537" s="199" t="s">
        <v>638</v>
      </c>
      <c r="E537" s="33"/>
      <c r="F537" s="200" t="s">
        <v>2396</v>
      </c>
      <c r="G537" s="33"/>
      <c r="H537" s="33"/>
      <c r="I537" s="201"/>
      <c r="J537" s="33"/>
      <c r="K537" s="33"/>
      <c r="L537" s="34"/>
      <c r="M537" s="202"/>
      <c r="N537" s="203"/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638</v>
      </c>
      <c r="AU537" s="18" t="s">
        <v>86</v>
      </c>
    </row>
    <row r="538" spans="2:51" s="14" customFormat="1" ht="12">
      <c r="B538" s="186"/>
      <c r="D538" s="179" t="s">
        <v>245</v>
      </c>
      <c r="E538" s="187" t="s">
        <v>1</v>
      </c>
      <c r="F538" s="188" t="s">
        <v>2367</v>
      </c>
      <c r="H538" s="189">
        <v>390</v>
      </c>
      <c r="I538" s="190"/>
      <c r="L538" s="186"/>
      <c r="M538" s="191"/>
      <c r="N538" s="192"/>
      <c r="O538" s="192"/>
      <c r="P538" s="192"/>
      <c r="Q538" s="192"/>
      <c r="R538" s="192"/>
      <c r="S538" s="192"/>
      <c r="T538" s="193"/>
      <c r="AT538" s="187" t="s">
        <v>245</v>
      </c>
      <c r="AU538" s="187" t="s">
        <v>86</v>
      </c>
      <c r="AV538" s="14" t="s">
        <v>86</v>
      </c>
      <c r="AW538" s="14" t="s">
        <v>31</v>
      </c>
      <c r="AX538" s="14" t="s">
        <v>33</v>
      </c>
      <c r="AY538" s="187" t="s">
        <v>157</v>
      </c>
    </row>
    <row r="539" spans="1:47" s="2" customFormat="1" ht="12">
      <c r="A539" s="33"/>
      <c r="B539" s="34"/>
      <c r="C539" s="33"/>
      <c r="D539" s="179" t="s">
        <v>782</v>
      </c>
      <c r="E539" s="33"/>
      <c r="F539" s="220" t="s">
        <v>2542</v>
      </c>
      <c r="G539" s="33"/>
      <c r="H539" s="33"/>
      <c r="I539" s="33"/>
      <c r="J539" s="33"/>
      <c r="K539" s="33"/>
      <c r="L539" s="34"/>
      <c r="M539" s="202"/>
      <c r="N539" s="203"/>
      <c r="O539" s="59"/>
      <c r="P539" s="59"/>
      <c r="Q539" s="59"/>
      <c r="R539" s="59"/>
      <c r="S539" s="59"/>
      <c r="T539" s="60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U539" s="18" t="s">
        <v>86</v>
      </c>
    </row>
    <row r="540" spans="1:47" s="2" customFormat="1" ht="12">
      <c r="A540" s="33"/>
      <c r="B540" s="34"/>
      <c r="C540" s="33"/>
      <c r="D540" s="179" t="s">
        <v>782</v>
      </c>
      <c r="E540" s="33"/>
      <c r="F540" s="221" t="s">
        <v>2535</v>
      </c>
      <c r="G540" s="33"/>
      <c r="H540" s="222">
        <v>0</v>
      </c>
      <c r="I540" s="33"/>
      <c r="J540" s="33"/>
      <c r="K540" s="33"/>
      <c r="L540" s="34"/>
      <c r="M540" s="202"/>
      <c r="N540" s="203"/>
      <c r="O540" s="59"/>
      <c r="P540" s="59"/>
      <c r="Q540" s="59"/>
      <c r="R540" s="59"/>
      <c r="S540" s="59"/>
      <c r="T540" s="60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U540" s="18" t="s">
        <v>86</v>
      </c>
    </row>
    <row r="541" spans="1:47" s="2" customFormat="1" ht="12">
      <c r="A541" s="33"/>
      <c r="B541" s="34"/>
      <c r="C541" s="33"/>
      <c r="D541" s="179" t="s">
        <v>782</v>
      </c>
      <c r="E541" s="33"/>
      <c r="F541" s="221" t="s">
        <v>2536</v>
      </c>
      <c r="G541" s="33"/>
      <c r="H541" s="222">
        <v>390</v>
      </c>
      <c r="I541" s="33"/>
      <c r="J541" s="33"/>
      <c r="K541" s="33"/>
      <c r="L541" s="34"/>
      <c r="M541" s="202"/>
      <c r="N541" s="203"/>
      <c r="O541" s="59"/>
      <c r="P541" s="59"/>
      <c r="Q541" s="59"/>
      <c r="R541" s="59"/>
      <c r="S541" s="59"/>
      <c r="T541" s="60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U541" s="18" t="s">
        <v>86</v>
      </c>
    </row>
    <row r="542" spans="1:47" s="2" customFormat="1" ht="12">
      <c r="A542" s="33"/>
      <c r="B542" s="34"/>
      <c r="C542" s="33"/>
      <c r="D542" s="179" t="s">
        <v>782</v>
      </c>
      <c r="E542" s="33"/>
      <c r="F542" s="221" t="s">
        <v>645</v>
      </c>
      <c r="G542" s="33"/>
      <c r="H542" s="222">
        <v>390</v>
      </c>
      <c r="I542" s="33"/>
      <c r="J542" s="33"/>
      <c r="K542" s="33"/>
      <c r="L542" s="34"/>
      <c r="M542" s="202"/>
      <c r="N542" s="203"/>
      <c r="O542" s="59"/>
      <c r="P542" s="59"/>
      <c r="Q542" s="59"/>
      <c r="R542" s="59"/>
      <c r="S542" s="59"/>
      <c r="T542" s="60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U542" s="18" t="s">
        <v>86</v>
      </c>
    </row>
    <row r="543" spans="1:65" s="2" customFormat="1" ht="16.5" customHeight="1">
      <c r="A543" s="33"/>
      <c r="B543" s="149"/>
      <c r="C543" s="150" t="s">
        <v>317</v>
      </c>
      <c r="D543" s="150" t="s">
        <v>160</v>
      </c>
      <c r="E543" s="151" t="s">
        <v>2544</v>
      </c>
      <c r="F543" s="152" t="s">
        <v>2545</v>
      </c>
      <c r="G543" s="153" t="s">
        <v>284</v>
      </c>
      <c r="H543" s="154">
        <v>165.75</v>
      </c>
      <c r="I543" s="155"/>
      <c r="J543" s="156">
        <f>ROUND(I543*H543,2)</f>
        <v>0</v>
      </c>
      <c r="K543" s="152" t="s">
        <v>636</v>
      </c>
      <c r="L543" s="34"/>
      <c r="M543" s="157" t="s">
        <v>1</v>
      </c>
      <c r="N543" s="158" t="s">
        <v>43</v>
      </c>
      <c r="O543" s="59"/>
      <c r="P543" s="159">
        <f>O543*H543</f>
        <v>0</v>
      </c>
      <c r="Q543" s="159">
        <v>0</v>
      </c>
      <c r="R543" s="159">
        <f>Q543*H543</f>
        <v>0</v>
      </c>
      <c r="S543" s="159">
        <v>0.022</v>
      </c>
      <c r="T543" s="160">
        <f>S543*H543</f>
        <v>3.6464999999999996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1" t="s">
        <v>164</v>
      </c>
      <c r="AT543" s="161" t="s">
        <v>160</v>
      </c>
      <c r="AU543" s="161" t="s">
        <v>86</v>
      </c>
      <c r="AY543" s="18" t="s">
        <v>157</v>
      </c>
      <c r="BE543" s="162">
        <f>IF(N543="základní",J543,0)</f>
        <v>0</v>
      </c>
      <c r="BF543" s="162">
        <f>IF(N543="snížená",J543,0)</f>
        <v>0</v>
      </c>
      <c r="BG543" s="162">
        <f>IF(N543="zákl. přenesená",J543,0)</f>
        <v>0</v>
      </c>
      <c r="BH543" s="162">
        <f>IF(N543="sníž. přenesená",J543,0)</f>
        <v>0</v>
      </c>
      <c r="BI543" s="162">
        <f>IF(N543="nulová",J543,0)</f>
        <v>0</v>
      </c>
      <c r="BJ543" s="18" t="s">
        <v>33</v>
      </c>
      <c r="BK543" s="162">
        <f>ROUND(I543*H543,2)</f>
        <v>0</v>
      </c>
      <c r="BL543" s="18" t="s">
        <v>164</v>
      </c>
      <c r="BM543" s="161" t="s">
        <v>2546</v>
      </c>
    </row>
    <row r="544" spans="1:47" s="2" customFormat="1" ht="12">
      <c r="A544" s="33"/>
      <c r="B544" s="34"/>
      <c r="C544" s="33"/>
      <c r="D544" s="199" t="s">
        <v>638</v>
      </c>
      <c r="E544" s="33"/>
      <c r="F544" s="200" t="s">
        <v>2547</v>
      </c>
      <c r="G544" s="33"/>
      <c r="H544" s="33"/>
      <c r="I544" s="201"/>
      <c r="J544" s="33"/>
      <c r="K544" s="33"/>
      <c r="L544" s="34"/>
      <c r="M544" s="202"/>
      <c r="N544" s="203"/>
      <c r="O544" s="59"/>
      <c r="P544" s="59"/>
      <c r="Q544" s="59"/>
      <c r="R544" s="59"/>
      <c r="S544" s="59"/>
      <c r="T544" s="60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T544" s="18" t="s">
        <v>638</v>
      </c>
      <c r="AU544" s="18" t="s">
        <v>86</v>
      </c>
    </row>
    <row r="545" spans="2:51" s="14" customFormat="1" ht="12">
      <c r="B545" s="186"/>
      <c r="D545" s="179" t="s">
        <v>245</v>
      </c>
      <c r="E545" s="187" t="s">
        <v>1</v>
      </c>
      <c r="F545" s="188" t="s">
        <v>2548</v>
      </c>
      <c r="H545" s="189">
        <v>165.75</v>
      </c>
      <c r="I545" s="190"/>
      <c r="L545" s="186"/>
      <c r="M545" s="191"/>
      <c r="N545" s="192"/>
      <c r="O545" s="192"/>
      <c r="P545" s="192"/>
      <c r="Q545" s="192"/>
      <c r="R545" s="192"/>
      <c r="S545" s="192"/>
      <c r="T545" s="193"/>
      <c r="AT545" s="187" t="s">
        <v>245</v>
      </c>
      <c r="AU545" s="187" t="s">
        <v>86</v>
      </c>
      <c r="AV545" s="14" t="s">
        <v>86</v>
      </c>
      <c r="AW545" s="14" t="s">
        <v>31</v>
      </c>
      <c r="AX545" s="14" t="s">
        <v>33</v>
      </c>
      <c r="AY545" s="187" t="s">
        <v>157</v>
      </c>
    </row>
    <row r="546" spans="1:47" s="2" customFormat="1" ht="12">
      <c r="A546" s="33"/>
      <c r="B546" s="34"/>
      <c r="C546" s="33"/>
      <c r="D546" s="179" t="s">
        <v>782</v>
      </c>
      <c r="E546" s="33"/>
      <c r="F546" s="220" t="s">
        <v>2542</v>
      </c>
      <c r="G546" s="33"/>
      <c r="H546" s="33"/>
      <c r="I546" s="33"/>
      <c r="J546" s="33"/>
      <c r="K546" s="33"/>
      <c r="L546" s="34"/>
      <c r="M546" s="202"/>
      <c r="N546" s="203"/>
      <c r="O546" s="59"/>
      <c r="P546" s="59"/>
      <c r="Q546" s="59"/>
      <c r="R546" s="59"/>
      <c r="S546" s="59"/>
      <c r="T546" s="60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U546" s="18" t="s">
        <v>86</v>
      </c>
    </row>
    <row r="547" spans="1:47" s="2" customFormat="1" ht="12">
      <c r="A547" s="33"/>
      <c r="B547" s="34"/>
      <c r="C547" s="33"/>
      <c r="D547" s="179" t="s">
        <v>782</v>
      </c>
      <c r="E547" s="33"/>
      <c r="F547" s="221" t="s">
        <v>2535</v>
      </c>
      <c r="G547" s="33"/>
      <c r="H547" s="222">
        <v>0</v>
      </c>
      <c r="I547" s="33"/>
      <c r="J547" s="33"/>
      <c r="K547" s="33"/>
      <c r="L547" s="34"/>
      <c r="M547" s="202"/>
      <c r="N547" s="203"/>
      <c r="O547" s="59"/>
      <c r="P547" s="59"/>
      <c r="Q547" s="59"/>
      <c r="R547" s="59"/>
      <c r="S547" s="59"/>
      <c r="T547" s="60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U547" s="18" t="s">
        <v>86</v>
      </c>
    </row>
    <row r="548" spans="1:47" s="2" customFormat="1" ht="12">
      <c r="A548" s="33"/>
      <c r="B548" s="34"/>
      <c r="C548" s="33"/>
      <c r="D548" s="179" t="s">
        <v>782</v>
      </c>
      <c r="E548" s="33"/>
      <c r="F548" s="221" t="s">
        <v>2536</v>
      </c>
      <c r="G548" s="33"/>
      <c r="H548" s="222">
        <v>390</v>
      </c>
      <c r="I548" s="33"/>
      <c r="J548" s="33"/>
      <c r="K548" s="33"/>
      <c r="L548" s="34"/>
      <c r="M548" s="202"/>
      <c r="N548" s="203"/>
      <c r="O548" s="59"/>
      <c r="P548" s="59"/>
      <c r="Q548" s="59"/>
      <c r="R548" s="59"/>
      <c r="S548" s="59"/>
      <c r="T548" s="60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U548" s="18" t="s">
        <v>86</v>
      </c>
    </row>
    <row r="549" spans="1:47" s="2" customFormat="1" ht="12">
      <c r="A549" s="33"/>
      <c r="B549" s="34"/>
      <c r="C549" s="33"/>
      <c r="D549" s="179" t="s">
        <v>782</v>
      </c>
      <c r="E549" s="33"/>
      <c r="F549" s="221" t="s">
        <v>645</v>
      </c>
      <c r="G549" s="33"/>
      <c r="H549" s="222">
        <v>390</v>
      </c>
      <c r="I549" s="33"/>
      <c r="J549" s="33"/>
      <c r="K549" s="33"/>
      <c r="L549" s="34"/>
      <c r="M549" s="202"/>
      <c r="N549" s="203"/>
      <c r="O549" s="59"/>
      <c r="P549" s="59"/>
      <c r="Q549" s="59"/>
      <c r="R549" s="59"/>
      <c r="S549" s="59"/>
      <c r="T549" s="60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U549" s="18" t="s">
        <v>86</v>
      </c>
    </row>
    <row r="550" spans="1:65" s="2" customFormat="1" ht="16.5" customHeight="1">
      <c r="A550" s="33"/>
      <c r="B550" s="149"/>
      <c r="C550" s="150" t="s">
        <v>1021</v>
      </c>
      <c r="D550" s="150" t="s">
        <v>160</v>
      </c>
      <c r="E550" s="151" t="s">
        <v>2549</v>
      </c>
      <c r="F550" s="152" t="s">
        <v>2550</v>
      </c>
      <c r="G550" s="153" t="s">
        <v>284</v>
      </c>
      <c r="H550" s="154">
        <v>58.5</v>
      </c>
      <c r="I550" s="155"/>
      <c r="J550" s="156">
        <f>ROUND(I550*H550,2)</f>
        <v>0</v>
      </c>
      <c r="K550" s="152" t="s">
        <v>636</v>
      </c>
      <c r="L550" s="34"/>
      <c r="M550" s="157" t="s">
        <v>1</v>
      </c>
      <c r="N550" s="158" t="s">
        <v>43</v>
      </c>
      <c r="O550" s="59"/>
      <c r="P550" s="159">
        <f>O550*H550</f>
        <v>0</v>
      </c>
      <c r="Q550" s="159">
        <v>0</v>
      </c>
      <c r="R550" s="159">
        <f>Q550*H550</f>
        <v>0</v>
      </c>
      <c r="S550" s="159">
        <v>0.066</v>
      </c>
      <c r="T550" s="160">
        <f>S550*H550</f>
        <v>3.861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1" t="s">
        <v>164</v>
      </c>
      <c r="AT550" s="161" t="s">
        <v>160</v>
      </c>
      <c r="AU550" s="161" t="s">
        <v>86</v>
      </c>
      <c r="AY550" s="18" t="s">
        <v>157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8" t="s">
        <v>33</v>
      </c>
      <c r="BK550" s="162">
        <f>ROUND(I550*H550,2)</f>
        <v>0</v>
      </c>
      <c r="BL550" s="18" t="s">
        <v>164</v>
      </c>
      <c r="BM550" s="161" t="s">
        <v>2551</v>
      </c>
    </row>
    <row r="551" spans="1:47" s="2" customFormat="1" ht="12">
      <c r="A551" s="33"/>
      <c r="B551" s="34"/>
      <c r="C551" s="33"/>
      <c r="D551" s="199" t="s">
        <v>638</v>
      </c>
      <c r="E551" s="33"/>
      <c r="F551" s="200" t="s">
        <v>2552</v>
      </c>
      <c r="G551" s="33"/>
      <c r="H551" s="33"/>
      <c r="I551" s="201"/>
      <c r="J551" s="33"/>
      <c r="K551" s="33"/>
      <c r="L551" s="34"/>
      <c r="M551" s="202"/>
      <c r="N551" s="203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638</v>
      </c>
      <c r="AU551" s="18" t="s">
        <v>86</v>
      </c>
    </row>
    <row r="552" spans="2:51" s="14" customFormat="1" ht="12">
      <c r="B552" s="186"/>
      <c r="D552" s="179" t="s">
        <v>245</v>
      </c>
      <c r="E552" s="187" t="s">
        <v>1</v>
      </c>
      <c r="F552" s="188" t="s">
        <v>2553</v>
      </c>
      <c r="H552" s="189">
        <v>58.5</v>
      </c>
      <c r="I552" s="190"/>
      <c r="L552" s="186"/>
      <c r="M552" s="191"/>
      <c r="N552" s="192"/>
      <c r="O552" s="192"/>
      <c r="P552" s="192"/>
      <c r="Q552" s="192"/>
      <c r="R552" s="192"/>
      <c r="S552" s="192"/>
      <c r="T552" s="193"/>
      <c r="AT552" s="187" t="s">
        <v>245</v>
      </c>
      <c r="AU552" s="187" t="s">
        <v>86</v>
      </c>
      <c r="AV552" s="14" t="s">
        <v>86</v>
      </c>
      <c r="AW552" s="14" t="s">
        <v>31</v>
      </c>
      <c r="AX552" s="14" t="s">
        <v>33</v>
      </c>
      <c r="AY552" s="187" t="s">
        <v>157</v>
      </c>
    </row>
    <row r="553" spans="1:47" s="2" customFormat="1" ht="12">
      <c r="A553" s="33"/>
      <c r="B553" s="34"/>
      <c r="C553" s="33"/>
      <c r="D553" s="179" t="s">
        <v>782</v>
      </c>
      <c r="E553" s="33"/>
      <c r="F553" s="220" t="s">
        <v>2542</v>
      </c>
      <c r="G553" s="33"/>
      <c r="H553" s="33"/>
      <c r="I553" s="33"/>
      <c r="J553" s="33"/>
      <c r="K553" s="33"/>
      <c r="L553" s="34"/>
      <c r="M553" s="202"/>
      <c r="N553" s="203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U553" s="18" t="s">
        <v>86</v>
      </c>
    </row>
    <row r="554" spans="1:47" s="2" customFormat="1" ht="12">
      <c r="A554" s="33"/>
      <c r="B554" s="34"/>
      <c r="C554" s="33"/>
      <c r="D554" s="179" t="s">
        <v>782</v>
      </c>
      <c r="E554" s="33"/>
      <c r="F554" s="221" t="s">
        <v>2535</v>
      </c>
      <c r="G554" s="33"/>
      <c r="H554" s="222">
        <v>0</v>
      </c>
      <c r="I554" s="33"/>
      <c r="J554" s="33"/>
      <c r="K554" s="33"/>
      <c r="L554" s="34"/>
      <c r="M554" s="202"/>
      <c r="N554" s="203"/>
      <c r="O554" s="59"/>
      <c r="P554" s="59"/>
      <c r="Q554" s="59"/>
      <c r="R554" s="59"/>
      <c r="S554" s="59"/>
      <c r="T554" s="60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U554" s="18" t="s">
        <v>86</v>
      </c>
    </row>
    <row r="555" spans="1:47" s="2" customFormat="1" ht="12">
      <c r="A555" s="33"/>
      <c r="B555" s="34"/>
      <c r="C555" s="33"/>
      <c r="D555" s="179" t="s">
        <v>782</v>
      </c>
      <c r="E555" s="33"/>
      <c r="F555" s="221" t="s">
        <v>2536</v>
      </c>
      <c r="G555" s="33"/>
      <c r="H555" s="222">
        <v>390</v>
      </c>
      <c r="I555" s="33"/>
      <c r="J555" s="33"/>
      <c r="K555" s="33"/>
      <c r="L555" s="34"/>
      <c r="M555" s="202"/>
      <c r="N555" s="203"/>
      <c r="O555" s="59"/>
      <c r="P555" s="59"/>
      <c r="Q555" s="59"/>
      <c r="R555" s="59"/>
      <c r="S555" s="59"/>
      <c r="T555" s="60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U555" s="18" t="s">
        <v>86</v>
      </c>
    </row>
    <row r="556" spans="1:47" s="2" customFormat="1" ht="12">
      <c r="A556" s="33"/>
      <c r="B556" s="34"/>
      <c r="C556" s="33"/>
      <c r="D556" s="179" t="s">
        <v>782</v>
      </c>
      <c r="E556" s="33"/>
      <c r="F556" s="221" t="s">
        <v>645</v>
      </c>
      <c r="G556" s="33"/>
      <c r="H556" s="222">
        <v>390</v>
      </c>
      <c r="I556" s="33"/>
      <c r="J556" s="33"/>
      <c r="K556" s="33"/>
      <c r="L556" s="34"/>
      <c r="M556" s="202"/>
      <c r="N556" s="203"/>
      <c r="O556" s="59"/>
      <c r="P556" s="59"/>
      <c r="Q556" s="59"/>
      <c r="R556" s="59"/>
      <c r="S556" s="59"/>
      <c r="T556" s="60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U556" s="18" t="s">
        <v>86</v>
      </c>
    </row>
    <row r="557" spans="1:65" s="2" customFormat="1" ht="16.5" customHeight="1">
      <c r="A557" s="33"/>
      <c r="B557" s="149"/>
      <c r="C557" s="150" t="s">
        <v>320</v>
      </c>
      <c r="D557" s="150" t="s">
        <v>160</v>
      </c>
      <c r="E557" s="151" t="s">
        <v>2439</v>
      </c>
      <c r="F557" s="152" t="s">
        <v>2440</v>
      </c>
      <c r="G557" s="153" t="s">
        <v>284</v>
      </c>
      <c r="H557" s="154">
        <v>224.25</v>
      </c>
      <c r="I557" s="155"/>
      <c r="J557" s="156">
        <f>ROUND(I557*H557,2)</f>
        <v>0</v>
      </c>
      <c r="K557" s="152" t="s">
        <v>636</v>
      </c>
      <c r="L557" s="34"/>
      <c r="M557" s="157" t="s">
        <v>1</v>
      </c>
      <c r="N557" s="158" t="s">
        <v>43</v>
      </c>
      <c r="O557" s="59"/>
      <c r="P557" s="159">
        <f>O557*H557</f>
        <v>0</v>
      </c>
      <c r="Q557" s="159">
        <v>0</v>
      </c>
      <c r="R557" s="159">
        <f>Q557*H557</f>
        <v>0</v>
      </c>
      <c r="S557" s="159">
        <v>0</v>
      </c>
      <c r="T557" s="160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61" t="s">
        <v>164</v>
      </c>
      <c r="AT557" s="161" t="s">
        <v>160</v>
      </c>
      <c r="AU557" s="161" t="s">
        <v>86</v>
      </c>
      <c r="AY557" s="18" t="s">
        <v>157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8" t="s">
        <v>33</v>
      </c>
      <c r="BK557" s="162">
        <f>ROUND(I557*H557,2)</f>
        <v>0</v>
      </c>
      <c r="BL557" s="18" t="s">
        <v>164</v>
      </c>
      <c r="BM557" s="161" t="s">
        <v>2554</v>
      </c>
    </row>
    <row r="558" spans="1:47" s="2" customFormat="1" ht="12">
      <c r="A558" s="33"/>
      <c r="B558" s="34"/>
      <c r="C558" s="33"/>
      <c r="D558" s="199" t="s">
        <v>638</v>
      </c>
      <c r="E558" s="33"/>
      <c r="F558" s="200" t="s">
        <v>2442</v>
      </c>
      <c r="G558" s="33"/>
      <c r="H558" s="33"/>
      <c r="I558" s="201"/>
      <c r="J558" s="33"/>
      <c r="K558" s="33"/>
      <c r="L558" s="34"/>
      <c r="M558" s="202"/>
      <c r="N558" s="203"/>
      <c r="O558" s="59"/>
      <c r="P558" s="59"/>
      <c r="Q558" s="59"/>
      <c r="R558" s="59"/>
      <c r="S558" s="59"/>
      <c r="T558" s="60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8" t="s">
        <v>638</v>
      </c>
      <c r="AU558" s="18" t="s">
        <v>86</v>
      </c>
    </row>
    <row r="559" spans="2:51" s="14" customFormat="1" ht="12">
      <c r="B559" s="186"/>
      <c r="D559" s="179" t="s">
        <v>245</v>
      </c>
      <c r="E559" s="187" t="s">
        <v>1</v>
      </c>
      <c r="F559" s="188" t="s">
        <v>2555</v>
      </c>
      <c r="H559" s="189">
        <v>165.75</v>
      </c>
      <c r="I559" s="190"/>
      <c r="L559" s="186"/>
      <c r="M559" s="191"/>
      <c r="N559" s="192"/>
      <c r="O559" s="192"/>
      <c r="P559" s="192"/>
      <c r="Q559" s="192"/>
      <c r="R559" s="192"/>
      <c r="S559" s="192"/>
      <c r="T559" s="193"/>
      <c r="AT559" s="187" t="s">
        <v>245</v>
      </c>
      <c r="AU559" s="187" t="s">
        <v>86</v>
      </c>
      <c r="AV559" s="14" t="s">
        <v>86</v>
      </c>
      <c r="AW559" s="14" t="s">
        <v>31</v>
      </c>
      <c r="AX559" s="14" t="s">
        <v>78</v>
      </c>
      <c r="AY559" s="187" t="s">
        <v>157</v>
      </c>
    </row>
    <row r="560" spans="2:51" s="14" customFormat="1" ht="12">
      <c r="B560" s="186"/>
      <c r="D560" s="179" t="s">
        <v>245</v>
      </c>
      <c r="E560" s="187" t="s">
        <v>1</v>
      </c>
      <c r="F560" s="188" t="s">
        <v>2556</v>
      </c>
      <c r="H560" s="189">
        <v>58.5</v>
      </c>
      <c r="I560" s="190"/>
      <c r="L560" s="186"/>
      <c r="M560" s="191"/>
      <c r="N560" s="192"/>
      <c r="O560" s="192"/>
      <c r="P560" s="192"/>
      <c r="Q560" s="192"/>
      <c r="R560" s="192"/>
      <c r="S560" s="192"/>
      <c r="T560" s="193"/>
      <c r="AT560" s="187" t="s">
        <v>245</v>
      </c>
      <c r="AU560" s="187" t="s">
        <v>86</v>
      </c>
      <c r="AV560" s="14" t="s">
        <v>86</v>
      </c>
      <c r="AW560" s="14" t="s">
        <v>31</v>
      </c>
      <c r="AX560" s="14" t="s">
        <v>78</v>
      </c>
      <c r="AY560" s="187" t="s">
        <v>157</v>
      </c>
    </row>
    <row r="561" spans="2:51" s="15" customFormat="1" ht="12">
      <c r="B561" s="204"/>
      <c r="D561" s="179" t="s">
        <v>245</v>
      </c>
      <c r="E561" s="205" t="s">
        <v>1</v>
      </c>
      <c r="F561" s="206" t="s">
        <v>645</v>
      </c>
      <c r="H561" s="207">
        <v>224.25</v>
      </c>
      <c r="I561" s="208"/>
      <c r="L561" s="204"/>
      <c r="M561" s="209"/>
      <c r="N561" s="210"/>
      <c r="O561" s="210"/>
      <c r="P561" s="210"/>
      <c r="Q561" s="210"/>
      <c r="R561" s="210"/>
      <c r="S561" s="210"/>
      <c r="T561" s="211"/>
      <c r="AT561" s="205" t="s">
        <v>245</v>
      </c>
      <c r="AU561" s="205" t="s">
        <v>86</v>
      </c>
      <c r="AV561" s="15" t="s">
        <v>164</v>
      </c>
      <c r="AW561" s="15" t="s">
        <v>31</v>
      </c>
      <c r="AX561" s="15" t="s">
        <v>33</v>
      </c>
      <c r="AY561" s="205" t="s">
        <v>157</v>
      </c>
    </row>
    <row r="562" spans="1:47" s="2" customFormat="1" ht="12">
      <c r="A562" s="33"/>
      <c r="B562" s="34"/>
      <c r="C562" s="33"/>
      <c r="D562" s="179" t="s">
        <v>782</v>
      </c>
      <c r="E562" s="33"/>
      <c r="F562" s="220" t="s">
        <v>2542</v>
      </c>
      <c r="G562" s="33"/>
      <c r="H562" s="33"/>
      <c r="I562" s="33"/>
      <c r="J562" s="33"/>
      <c r="K562" s="33"/>
      <c r="L562" s="34"/>
      <c r="M562" s="202"/>
      <c r="N562" s="203"/>
      <c r="O562" s="59"/>
      <c r="P562" s="59"/>
      <c r="Q562" s="59"/>
      <c r="R562" s="59"/>
      <c r="S562" s="59"/>
      <c r="T562" s="60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U562" s="18" t="s">
        <v>86</v>
      </c>
    </row>
    <row r="563" spans="1:47" s="2" customFormat="1" ht="12">
      <c r="A563" s="33"/>
      <c r="B563" s="34"/>
      <c r="C563" s="33"/>
      <c r="D563" s="179" t="s">
        <v>782</v>
      </c>
      <c r="E563" s="33"/>
      <c r="F563" s="221" t="s">
        <v>2535</v>
      </c>
      <c r="G563" s="33"/>
      <c r="H563" s="222">
        <v>0</v>
      </c>
      <c r="I563" s="33"/>
      <c r="J563" s="33"/>
      <c r="K563" s="33"/>
      <c r="L563" s="34"/>
      <c r="M563" s="202"/>
      <c r="N563" s="203"/>
      <c r="O563" s="59"/>
      <c r="P563" s="59"/>
      <c r="Q563" s="59"/>
      <c r="R563" s="59"/>
      <c r="S563" s="59"/>
      <c r="T563" s="60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U563" s="18" t="s">
        <v>86</v>
      </c>
    </row>
    <row r="564" spans="1:47" s="2" customFormat="1" ht="12">
      <c r="A564" s="33"/>
      <c r="B564" s="34"/>
      <c r="C564" s="33"/>
      <c r="D564" s="179" t="s">
        <v>782</v>
      </c>
      <c r="E564" s="33"/>
      <c r="F564" s="221" t="s">
        <v>2536</v>
      </c>
      <c r="G564" s="33"/>
      <c r="H564" s="222">
        <v>390</v>
      </c>
      <c r="I564" s="33"/>
      <c r="J564" s="33"/>
      <c r="K564" s="33"/>
      <c r="L564" s="34"/>
      <c r="M564" s="202"/>
      <c r="N564" s="203"/>
      <c r="O564" s="59"/>
      <c r="P564" s="59"/>
      <c r="Q564" s="59"/>
      <c r="R564" s="59"/>
      <c r="S564" s="59"/>
      <c r="T564" s="60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U564" s="18" t="s">
        <v>86</v>
      </c>
    </row>
    <row r="565" spans="1:47" s="2" customFormat="1" ht="12">
      <c r="A565" s="33"/>
      <c r="B565" s="34"/>
      <c r="C565" s="33"/>
      <c r="D565" s="179" t="s">
        <v>782</v>
      </c>
      <c r="E565" s="33"/>
      <c r="F565" s="221" t="s">
        <v>645</v>
      </c>
      <c r="G565" s="33"/>
      <c r="H565" s="222">
        <v>390</v>
      </c>
      <c r="I565" s="33"/>
      <c r="J565" s="33"/>
      <c r="K565" s="33"/>
      <c r="L565" s="34"/>
      <c r="M565" s="202"/>
      <c r="N565" s="203"/>
      <c r="O565" s="59"/>
      <c r="P565" s="59"/>
      <c r="Q565" s="59"/>
      <c r="R565" s="59"/>
      <c r="S565" s="59"/>
      <c r="T565" s="60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U565" s="18" t="s">
        <v>86</v>
      </c>
    </row>
    <row r="566" spans="1:65" s="2" customFormat="1" ht="16.5" customHeight="1">
      <c r="A566" s="33"/>
      <c r="B566" s="149"/>
      <c r="C566" s="150" t="s">
        <v>1032</v>
      </c>
      <c r="D566" s="150" t="s">
        <v>160</v>
      </c>
      <c r="E566" s="151" t="s">
        <v>2443</v>
      </c>
      <c r="F566" s="152" t="s">
        <v>2444</v>
      </c>
      <c r="G566" s="153" t="s">
        <v>284</v>
      </c>
      <c r="H566" s="154">
        <v>58.5</v>
      </c>
      <c r="I566" s="155"/>
      <c r="J566" s="156">
        <f>ROUND(I566*H566,2)</f>
        <v>0</v>
      </c>
      <c r="K566" s="152" t="s">
        <v>636</v>
      </c>
      <c r="L566" s="34"/>
      <c r="M566" s="157" t="s">
        <v>1</v>
      </c>
      <c r="N566" s="158" t="s">
        <v>43</v>
      </c>
      <c r="O566" s="59"/>
      <c r="P566" s="159">
        <f>O566*H566</f>
        <v>0</v>
      </c>
      <c r="Q566" s="159">
        <v>0</v>
      </c>
      <c r="R566" s="159">
        <f>Q566*H566</f>
        <v>0</v>
      </c>
      <c r="S566" s="159">
        <v>0</v>
      </c>
      <c r="T566" s="160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61" t="s">
        <v>164</v>
      </c>
      <c r="AT566" s="161" t="s">
        <v>160</v>
      </c>
      <c r="AU566" s="161" t="s">
        <v>86</v>
      </c>
      <c r="AY566" s="18" t="s">
        <v>157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8" t="s">
        <v>33</v>
      </c>
      <c r="BK566" s="162">
        <f>ROUND(I566*H566,2)</f>
        <v>0</v>
      </c>
      <c r="BL566" s="18" t="s">
        <v>164</v>
      </c>
      <c r="BM566" s="161" t="s">
        <v>2557</v>
      </c>
    </row>
    <row r="567" spans="1:47" s="2" customFormat="1" ht="12">
      <c r="A567" s="33"/>
      <c r="B567" s="34"/>
      <c r="C567" s="33"/>
      <c r="D567" s="199" t="s">
        <v>638</v>
      </c>
      <c r="E567" s="33"/>
      <c r="F567" s="200" t="s">
        <v>2446</v>
      </c>
      <c r="G567" s="33"/>
      <c r="H567" s="33"/>
      <c r="I567" s="201"/>
      <c r="J567" s="33"/>
      <c r="K567" s="33"/>
      <c r="L567" s="34"/>
      <c r="M567" s="202"/>
      <c r="N567" s="203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T567" s="18" t="s">
        <v>638</v>
      </c>
      <c r="AU567" s="18" t="s">
        <v>86</v>
      </c>
    </row>
    <row r="568" spans="2:51" s="14" customFormat="1" ht="12">
      <c r="B568" s="186"/>
      <c r="D568" s="179" t="s">
        <v>245</v>
      </c>
      <c r="E568" s="187" t="s">
        <v>1</v>
      </c>
      <c r="F568" s="188" t="s">
        <v>2556</v>
      </c>
      <c r="H568" s="189">
        <v>58.5</v>
      </c>
      <c r="I568" s="190"/>
      <c r="L568" s="186"/>
      <c r="M568" s="191"/>
      <c r="N568" s="192"/>
      <c r="O568" s="192"/>
      <c r="P568" s="192"/>
      <c r="Q568" s="192"/>
      <c r="R568" s="192"/>
      <c r="S568" s="192"/>
      <c r="T568" s="193"/>
      <c r="AT568" s="187" t="s">
        <v>245</v>
      </c>
      <c r="AU568" s="187" t="s">
        <v>86</v>
      </c>
      <c r="AV568" s="14" t="s">
        <v>86</v>
      </c>
      <c r="AW568" s="14" t="s">
        <v>31</v>
      </c>
      <c r="AX568" s="14" t="s">
        <v>33</v>
      </c>
      <c r="AY568" s="187" t="s">
        <v>157</v>
      </c>
    </row>
    <row r="569" spans="1:47" s="2" customFormat="1" ht="12">
      <c r="A569" s="33"/>
      <c r="B569" s="34"/>
      <c r="C569" s="33"/>
      <c r="D569" s="179" t="s">
        <v>782</v>
      </c>
      <c r="E569" s="33"/>
      <c r="F569" s="220" t="s">
        <v>2542</v>
      </c>
      <c r="G569" s="33"/>
      <c r="H569" s="33"/>
      <c r="I569" s="33"/>
      <c r="J569" s="33"/>
      <c r="K569" s="33"/>
      <c r="L569" s="34"/>
      <c r="M569" s="202"/>
      <c r="N569" s="203"/>
      <c r="O569" s="59"/>
      <c r="P569" s="59"/>
      <c r="Q569" s="59"/>
      <c r="R569" s="59"/>
      <c r="S569" s="59"/>
      <c r="T569" s="60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U569" s="18" t="s">
        <v>86</v>
      </c>
    </row>
    <row r="570" spans="1:47" s="2" customFormat="1" ht="12">
      <c r="A570" s="33"/>
      <c r="B570" s="34"/>
      <c r="C570" s="33"/>
      <c r="D570" s="179" t="s">
        <v>782</v>
      </c>
      <c r="E570" s="33"/>
      <c r="F570" s="221" t="s">
        <v>2535</v>
      </c>
      <c r="G570" s="33"/>
      <c r="H570" s="222">
        <v>0</v>
      </c>
      <c r="I570" s="33"/>
      <c r="J570" s="33"/>
      <c r="K570" s="33"/>
      <c r="L570" s="34"/>
      <c r="M570" s="202"/>
      <c r="N570" s="203"/>
      <c r="O570" s="59"/>
      <c r="P570" s="59"/>
      <c r="Q570" s="59"/>
      <c r="R570" s="59"/>
      <c r="S570" s="59"/>
      <c r="T570" s="60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U570" s="18" t="s">
        <v>86</v>
      </c>
    </row>
    <row r="571" spans="1:47" s="2" customFormat="1" ht="12">
      <c r="A571" s="33"/>
      <c r="B571" s="34"/>
      <c r="C571" s="33"/>
      <c r="D571" s="179" t="s">
        <v>782</v>
      </c>
      <c r="E571" s="33"/>
      <c r="F571" s="221" t="s">
        <v>2536</v>
      </c>
      <c r="G571" s="33"/>
      <c r="H571" s="222">
        <v>390</v>
      </c>
      <c r="I571" s="33"/>
      <c r="J571" s="33"/>
      <c r="K571" s="33"/>
      <c r="L571" s="34"/>
      <c r="M571" s="202"/>
      <c r="N571" s="203"/>
      <c r="O571" s="59"/>
      <c r="P571" s="59"/>
      <c r="Q571" s="59"/>
      <c r="R571" s="59"/>
      <c r="S571" s="59"/>
      <c r="T571" s="60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U571" s="18" t="s">
        <v>86</v>
      </c>
    </row>
    <row r="572" spans="1:47" s="2" customFormat="1" ht="12">
      <c r="A572" s="33"/>
      <c r="B572" s="34"/>
      <c r="C572" s="33"/>
      <c r="D572" s="179" t="s">
        <v>782</v>
      </c>
      <c r="E572" s="33"/>
      <c r="F572" s="221" t="s">
        <v>645</v>
      </c>
      <c r="G572" s="33"/>
      <c r="H572" s="222">
        <v>390</v>
      </c>
      <c r="I572" s="33"/>
      <c r="J572" s="33"/>
      <c r="K572" s="33"/>
      <c r="L572" s="34"/>
      <c r="M572" s="202"/>
      <c r="N572" s="203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U572" s="18" t="s">
        <v>86</v>
      </c>
    </row>
    <row r="573" spans="1:65" s="2" customFormat="1" ht="16.5" customHeight="1">
      <c r="A573" s="33"/>
      <c r="B573" s="149"/>
      <c r="C573" s="150" t="s">
        <v>322</v>
      </c>
      <c r="D573" s="150" t="s">
        <v>160</v>
      </c>
      <c r="E573" s="151" t="s">
        <v>1954</v>
      </c>
      <c r="F573" s="152" t="s">
        <v>1955</v>
      </c>
      <c r="G573" s="153" t="s">
        <v>284</v>
      </c>
      <c r="H573" s="154">
        <v>390</v>
      </c>
      <c r="I573" s="155"/>
      <c r="J573" s="156">
        <f>ROUND(I573*H573,2)</f>
        <v>0</v>
      </c>
      <c r="K573" s="152" t="s">
        <v>636</v>
      </c>
      <c r="L573" s="34"/>
      <c r="M573" s="157" t="s">
        <v>1</v>
      </c>
      <c r="N573" s="158" t="s">
        <v>43</v>
      </c>
      <c r="O573" s="59"/>
      <c r="P573" s="159">
        <f>O573*H573</f>
        <v>0</v>
      </c>
      <c r="Q573" s="159">
        <v>0</v>
      </c>
      <c r="R573" s="159">
        <f>Q573*H573</f>
        <v>0</v>
      </c>
      <c r="S573" s="159">
        <v>0</v>
      </c>
      <c r="T573" s="160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1" t="s">
        <v>164</v>
      </c>
      <c r="AT573" s="161" t="s">
        <v>160</v>
      </c>
      <c r="AU573" s="161" t="s">
        <v>86</v>
      </c>
      <c r="AY573" s="18" t="s">
        <v>157</v>
      </c>
      <c r="BE573" s="162">
        <f>IF(N573="základní",J573,0)</f>
        <v>0</v>
      </c>
      <c r="BF573" s="162">
        <f>IF(N573="snížená",J573,0)</f>
        <v>0</v>
      </c>
      <c r="BG573" s="162">
        <f>IF(N573="zákl. přenesená",J573,0)</f>
        <v>0</v>
      </c>
      <c r="BH573" s="162">
        <f>IF(N573="sníž. přenesená",J573,0)</f>
        <v>0</v>
      </c>
      <c r="BI573" s="162">
        <f>IF(N573="nulová",J573,0)</f>
        <v>0</v>
      </c>
      <c r="BJ573" s="18" t="s">
        <v>33</v>
      </c>
      <c r="BK573" s="162">
        <f>ROUND(I573*H573,2)</f>
        <v>0</v>
      </c>
      <c r="BL573" s="18" t="s">
        <v>164</v>
      </c>
      <c r="BM573" s="161" t="s">
        <v>2558</v>
      </c>
    </row>
    <row r="574" spans="1:47" s="2" customFormat="1" ht="12">
      <c r="A574" s="33"/>
      <c r="B574" s="34"/>
      <c r="C574" s="33"/>
      <c r="D574" s="199" t="s">
        <v>638</v>
      </c>
      <c r="E574" s="33"/>
      <c r="F574" s="200" t="s">
        <v>1957</v>
      </c>
      <c r="G574" s="33"/>
      <c r="H574" s="33"/>
      <c r="I574" s="201"/>
      <c r="J574" s="33"/>
      <c r="K574" s="33"/>
      <c r="L574" s="34"/>
      <c r="M574" s="202"/>
      <c r="N574" s="203"/>
      <c r="O574" s="59"/>
      <c r="P574" s="59"/>
      <c r="Q574" s="59"/>
      <c r="R574" s="59"/>
      <c r="S574" s="59"/>
      <c r="T574" s="60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T574" s="18" t="s">
        <v>638</v>
      </c>
      <c r="AU574" s="18" t="s">
        <v>86</v>
      </c>
    </row>
    <row r="575" spans="2:51" s="14" customFormat="1" ht="12">
      <c r="B575" s="186"/>
      <c r="D575" s="179" t="s">
        <v>245</v>
      </c>
      <c r="E575" s="187" t="s">
        <v>1</v>
      </c>
      <c r="F575" s="188" t="s">
        <v>2367</v>
      </c>
      <c r="H575" s="189">
        <v>390</v>
      </c>
      <c r="I575" s="190"/>
      <c r="L575" s="186"/>
      <c r="M575" s="191"/>
      <c r="N575" s="192"/>
      <c r="O575" s="192"/>
      <c r="P575" s="192"/>
      <c r="Q575" s="192"/>
      <c r="R575" s="192"/>
      <c r="S575" s="192"/>
      <c r="T575" s="193"/>
      <c r="AT575" s="187" t="s">
        <v>245</v>
      </c>
      <c r="AU575" s="187" t="s">
        <v>86</v>
      </c>
      <c r="AV575" s="14" t="s">
        <v>86</v>
      </c>
      <c r="AW575" s="14" t="s">
        <v>31</v>
      </c>
      <c r="AX575" s="14" t="s">
        <v>33</v>
      </c>
      <c r="AY575" s="187" t="s">
        <v>157</v>
      </c>
    </row>
    <row r="576" spans="1:47" s="2" customFormat="1" ht="12">
      <c r="A576" s="33"/>
      <c r="B576" s="34"/>
      <c r="C576" s="33"/>
      <c r="D576" s="179" t="s">
        <v>782</v>
      </c>
      <c r="E576" s="33"/>
      <c r="F576" s="220" t="s">
        <v>2542</v>
      </c>
      <c r="G576" s="33"/>
      <c r="H576" s="33"/>
      <c r="I576" s="33"/>
      <c r="J576" s="33"/>
      <c r="K576" s="33"/>
      <c r="L576" s="34"/>
      <c r="M576" s="202"/>
      <c r="N576" s="203"/>
      <c r="O576" s="59"/>
      <c r="P576" s="59"/>
      <c r="Q576" s="59"/>
      <c r="R576" s="59"/>
      <c r="S576" s="59"/>
      <c r="T576" s="60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U576" s="18" t="s">
        <v>86</v>
      </c>
    </row>
    <row r="577" spans="1:47" s="2" customFormat="1" ht="12">
      <c r="A577" s="33"/>
      <c r="B577" s="34"/>
      <c r="C577" s="33"/>
      <c r="D577" s="179" t="s">
        <v>782</v>
      </c>
      <c r="E577" s="33"/>
      <c r="F577" s="221" t="s">
        <v>2535</v>
      </c>
      <c r="G577" s="33"/>
      <c r="H577" s="222">
        <v>0</v>
      </c>
      <c r="I577" s="33"/>
      <c r="J577" s="33"/>
      <c r="K577" s="33"/>
      <c r="L577" s="34"/>
      <c r="M577" s="202"/>
      <c r="N577" s="203"/>
      <c r="O577" s="59"/>
      <c r="P577" s="59"/>
      <c r="Q577" s="59"/>
      <c r="R577" s="59"/>
      <c r="S577" s="59"/>
      <c r="T577" s="60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U577" s="18" t="s">
        <v>86</v>
      </c>
    </row>
    <row r="578" spans="1:47" s="2" customFormat="1" ht="12">
      <c r="A578" s="33"/>
      <c r="B578" s="34"/>
      <c r="C578" s="33"/>
      <c r="D578" s="179" t="s">
        <v>782</v>
      </c>
      <c r="E578" s="33"/>
      <c r="F578" s="221" t="s">
        <v>2536</v>
      </c>
      <c r="G578" s="33"/>
      <c r="H578" s="222">
        <v>390</v>
      </c>
      <c r="I578" s="33"/>
      <c r="J578" s="33"/>
      <c r="K578" s="33"/>
      <c r="L578" s="34"/>
      <c r="M578" s="202"/>
      <c r="N578" s="203"/>
      <c r="O578" s="59"/>
      <c r="P578" s="59"/>
      <c r="Q578" s="59"/>
      <c r="R578" s="59"/>
      <c r="S578" s="59"/>
      <c r="T578" s="60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U578" s="18" t="s">
        <v>86</v>
      </c>
    </row>
    <row r="579" spans="1:47" s="2" customFormat="1" ht="12">
      <c r="A579" s="33"/>
      <c r="B579" s="34"/>
      <c r="C579" s="33"/>
      <c r="D579" s="179" t="s">
        <v>782</v>
      </c>
      <c r="E579" s="33"/>
      <c r="F579" s="221" t="s">
        <v>645</v>
      </c>
      <c r="G579" s="33"/>
      <c r="H579" s="222">
        <v>390</v>
      </c>
      <c r="I579" s="33"/>
      <c r="J579" s="33"/>
      <c r="K579" s="33"/>
      <c r="L579" s="34"/>
      <c r="M579" s="202"/>
      <c r="N579" s="203"/>
      <c r="O579" s="59"/>
      <c r="P579" s="59"/>
      <c r="Q579" s="59"/>
      <c r="R579" s="59"/>
      <c r="S579" s="59"/>
      <c r="T579" s="60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U579" s="18" t="s">
        <v>86</v>
      </c>
    </row>
    <row r="580" spans="1:65" s="2" customFormat="1" ht="16.5" customHeight="1">
      <c r="A580" s="33"/>
      <c r="B580" s="149"/>
      <c r="C580" s="150" t="s">
        <v>1043</v>
      </c>
      <c r="D580" s="150" t="s">
        <v>160</v>
      </c>
      <c r="E580" s="151" t="s">
        <v>2559</v>
      </c>
      <c r="F580" s="152" t="s">
        <v>2560</v>
      </c>
      <c r="G580" s="153" t="s">
        <v>284</v>
      </c>
      <c r="H580" s="154">
        <v>390</v>
      </c>
      <c r="I580" s="155"/>
      <c r="J580" s="156">
        <f>ROUND(I580*H580,2)</f>
        <v>0</v>
      </c>
      <c r="K580" s="152" t="s">
        <v>1</v>
      </c>
      <c r="L580" s="34"/>
      <c r="M580" s="157" t="s">
        <v>1</v>
      </c>
      <c r="N580" s="158" t="s">
        <v>43</v>
      </c>
      <c r="O580" s="59"/>
      <c r="P580" s="159">
        <f>O580*H580</f>
        <v>0</v>
      </c>
      <c r="Q580" s="159">
        <v>0</v>
      </c>
      <c r="R580" s="159">
        <f>Q580*H580</f>
        <v>0</v>
      </c>
      <c r="S580" s="159">
        <v>0</v>
      </c>
      <c r="T580" s="160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1" t="s">
        <v>164</v>
      </c>
      <c r="AT580" s="161" t="s">
        <v>160</v>
      </c>
      <c r="AU580" s="161" t="s">
        <v>86</v>
      </c>
      <c r="AY580" s="18" t="s">
        <v>157</v>
      </c>
      <c r="BE580" s="162">
        <f>IF(N580="základní",J580,0)</f>
        <v>0</v>
      </c>
      <c r="BF580" s="162">
        <f>IF(N580="snížená",J580,0)</f>
        <v>0</v>
      </c>
      <c r="BG580" s="162">
        <f>IF(N580="zákl. přenesená",J580,0)</f>
        <v>0</v>
      </c>
      <c r="BH580" s="162">
        <f>IF(N580="sníž. přenesená",J580,0)</f>
        <v>0</v>
      </c>
      <c r="BI580" s="162">
        <f>IF(N580="nulová",J580,0)</f>
        <v>0</v>
      </c>
      <c r="BJ580" s="18" t="s">
        <v>33</v>
      </c>
      <c r="BK580" s="162">
        <f>ROUND(I580*H580,2)</f>
        <v>0</v>
      </c>
      <c r="BL580" s="18" t="s">
        <v>164</v>
      </c>
      <c r="BM580" s="161" t="s">
        <v>2561</v>
      </c>
    </row>
    <row r="581" spans="2:51" s="14" customFormat="1" ht="12">
      <c r="B581" s="186"/>
      <c r="D581" s="179" t="s">
        <v>245</v>
      </c>
      <c r="E581" s="187" t="s">
        <v>1</v>
      </c>
      <c r="F581" s="188" t="s">
        <v>2562</v>
      </c>
      <c r="H581" s="189">
        <v>390</v>
      </c>
      <c r="I581" s="190"/>
      <c r="L581" s="186"/>
      <c r="M581" s="191"/>
      <c r="N581" s="192"/>
      <c r="O581" s="192"/>
      <c r="P581" s="192"/>
      <c r="Q581" s="192"/>
      <c r="R581" s="192"/>
      <c r="S581" s="192"/>
      <c r="T581" s="193"/>
      <c r="AT581" s="187" t="s">
        <v>245</v>
      </c>
      <c r="AU581" s="187" t="s">
        <v>86</v>
      </c>
      <c r="AV581" s="14" t="s">
        <v>86</v>
      </c>
      <c r="AW581" s="14" t="s">
        <v>31</v>
      </c>
      <c r="AX581" s="14" t="s">
        <v>33</v>
      </c>
      <c r="AY581" s="187" t="s">
        <v>157</v>
      </c>
    </row>
    <row r="582" spans="1:47" s="2" customFormat="1" ht="12">
      <c r="A582" s="33"/>
      <c r="B582" s="34"/>
      <c r="C582" s="33"/>
      <c r="D582" s="179" t="s">
        <v>782</v>
      </c>
      <c r="E582" s="33"/>
      <c r="F582" s="220" t="s">
        <v>2542</v>
      </c>
      <c r="G582" s="33"/>
      <c r="H582" s="33"/>
      <c r="I582" s="33"/>
      <c r="J582" s="33"/>
      <c r="K582" s="33"/>
      <c r="L582" s="34"/>
      <c r="M582" s="202"/>
      <c r="N582" s="203"/>
      <c r="O582" s="59"/>
      <c r="P582" s="59"/>
      <c r="Q582" s="59"/>
      <c r="R582" s="59"/>
      <c r="S582" s="59"/>
      <c r="T582" s="60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U582" s="18" t="s">
        <v>86</v>
      </c>
    </row>
    <row r="583" spans="1:47" s="2" customFormat="1" ht="12">
      <c r="A583" s="33"/>
      <c r="B583" s="34"/>
      <c r="C583" s="33"/>
      <c r="D583" s="179" t="s">
        <v>782</v>
      </c>
      <c r="E583" s="33"/>
      <c r="F583" s="221" t="s">
        <v>2535</v>
      </c>
      <c r="G583" s="33"/>
      <c r="H583" s="222">
        <v>0</v>
      </c>
      <c r="I583" s="33"/>
      <c r="J583" s="33"/>
      <c r="K583" s="33"/>
      <c r="L583" s="34"/>
      <c r="M583" s="202"/>
      <c r="N583" s="203"/>
      <c r="O583" s="59"/>
      <c r="P583" s="59"/>
      <c r="Q583" s="59"/>
      <c r="R583" s="59"/>
      <c r="S583" s="59"/>
      <c r="T583" s="60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U583" s="18" t="s">
        <v>86</v>
      </c>
    </row>
    <row r="584" spans="1:47" s="2" customFormat="1" ht="12">
      <c r="A584" s="33"/>
      <c r="B584" s="34"/>
      <c r="C584" s="33"/>
      <c r="D584" s="179" t="s">
        <v>782</v>
      </c>
      <c r="E584" s="33"/>
      <c r="F584" s="221" t="s">
        <v>2536</v>
      </c>
      <c r="G584" s="33"/>
      <c r="H584" s="222">
        <v>390</v>
      </c>
      <c r="I584" s="33"/>
      <c r="J584" s="33"/>
      <c r="K584" s="33"/>
      <c r="L584" s="34"/>
      <c r="M584" s="202"/>
      <c r="N584" s="203"/>
      <c r="O584" s="59"/>
      <c r="P584" s="59"/>
      <c r="Q584" s="59"/>
      <c r="R584" s="59"/>
      <c r="S584" s="59"/>
      <c r="T584" s="60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U584" s="18" t="s">
        <v>86</v>
      </c>
    </row>
    <row r="585" spans="1:47" s="2" customFormat="1" ht="12">
      <c r="A585" s="33"/>
      <c r="B585" s="34"/>
      <c r="C585" s="33"/>
      <c r="D585" s="179" t="s">
        <v>782</v>
      </c>
      <c r="E585" s="33"/>
      <c r="F585" s="221" t="s">
        <v>645</v>
      </c>
      <c r="G585" s="33"/>
      <c r="H585" s="222">
        <v>390</v>
      </c>
      <c r="I585" s="33"/>
      <c r="J585" s="33"/>
      <c r="K585" s="33"/>
      <c r="L585" s="34"/>
      <c r="M585" s="202"/>
      <c r="N585" s="203"/>
      <c r="O585" s="59"/>
      <c r="P585" s="59"/>
      <c r="Q585" s="59"/>
      <c r="R585" s="59"/>
      <c r="S585" s="59"/>
      <c r="T585" s="60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U585" s="18" t="s">
        <v>86</v>
      </c>
    </row>
    <row r="586" spans="1:65" s="2" customFormat="1" ht="16.5" customHeight="1">
      <c r="A586" s="33"/>
      <c r="B586" s="149"/>
      <c r="C586" s="150" t="s">
        <v>325</v>
      </c>
      <c r="D586" s="150" t="s">
        <v>160</v>
      </c>
      <c r="E586" s="151" t="s">
        <v>2405</v>
      </c>
      <c r="F586" s="152" t="s">
        <v>2406</v>
      </c>
      <c r="G586" s="153" t="s">
        <v>284</v>
      </c>
      <c r="H586" s="154">
        <v>390</v>
      </c>
      <c r="I586" s="155"/>
      <c r="J586" s="156">
        <f>ROUND(I586*H586,2)</f>
        <v>0</v>
      </c>
      <c r="K586" s="152" t="s">
        <v>636</v>
      </c>
      <c r="L586" s="34"/>
      <c r="M586" s="157" t="s">
        <v>1</v>
      </c>
      <c r="N586" s="158" t="s">
        <v>43</v>
      </c>
      <c r="O586" s="59"/>
      <c r="P586" s="159">
        <f>O586*H586</f>
        <v>0</v>
      </c>
      <c r="Q586" s="159">
        <v>0</v>
      </c>
      <c r="R586" s="159">
        <f>Q586*H586</f>
        <v>0</v>
      </c>
      <c r="S586" s="159">
        <v>0</v>
      </c>
      <c r="T586" s="160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61" t="s">
        <v>164</v>
      </c>
      <c r="AT586" s="161" t="s">
        <v>160</v>
      </c>
      <c r="AU586" s="161" t="s">
        <v>86</v>
      </c>
      <c r="AY586" s="18" t="s">
        <v>157</v>
      </c>
      <c r="BE586" s="162">
        <f>IF(N586="základní",J586,0)</f>
        <v>0</v>
      </c>
      <c r="BF586" s="162">
        <f>IF(N586="snížená",J586,0)</f>
        <v>0</v>
      </c>
      <c r="BG586" s="162">
        <f>IF(N586="zákl. přenesená",J586,0)</f>
        <v>0</v>
      </c>
      <c r="BH586" s="162">
        <f>IF(N586="sníž. přenesená",J586,0)</f>
        <v>0</v>
      </c>
      <c r="BI586" s="162">
        <f>IF(N586="nulová",J586,0)</f>
        <v>0</v>
      </c>
      <c r="BJ586" s="18" t="s">
        <v>33</v>
      </c>
      <c r="BK586" s="162">
        <f>ROUND(I586*H586,2)</f>
        <v>0</v>
      </c>
      <c r="BL586" s="18" t="s">
        <v>164</v>
      </c>
      <c r="BM586" s="161" t="s">
        <v>2563</v>
      </c>
    </row>
    <row r="587" spans="1:47" s="2" customFormat="1" ht="12">
      <c r="A587" s="33"/>
      <c r="B587" s="34"/>
      <c r="C587" s="33"/>
      <c r="D587" s="199" t="s">
        <v>638</v>
      </c>
      <c r="E587" s="33"/>
      <c r="F587" s="200" t="s">
        <v>2408</v>
      </c>
      <c r="G587" s="33"/>
      <c r="H587" s="33"/>
      <c r="I587" s="201"/>
      <c r="J587" s="33"/>
      <c r="K587" s="33"/>
      <c r="L587" s="34"/>
      <c r="M587" s="202"/>
      <c r="N587" s="203"/>
      <c r="O587" s="59"/>
      <c r="P587" s="59"/>
      <c r="Q587" s="59"/>
      <c r="R587" s="59"/>
      <c r="S587" s="59"/>
      <c r="T587" s="60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T587" s="18" t="s">
        <v>638</v>
      </c>
      <c r="AU587" s="18" t="s">
        <v>86</v>
      </c>
    </row>
    <row r="588" spans="2:51" s="14" customFormat="1" ht="12">
      <c r="B588" s="186"/>
      <c r="D588" s="179" t="s">
        <v>245</v>
      </c>
      <c r="E588" s="187" t="s">
        <v>1</v>
      </c>
      <c r="F588" s="188" t="s">
        <v>2367</v>
      </c>
      <c r="H588" s="189">
        <v>390</v>
      </c>
      <c r="I588" s="190"/>
      <c r="L588" s="186"/>
      <c r="M588" s="191"/>
      <c r="N588" s="192"/>
      <c r="O588" s="192"/>
      <c r="P588" s="192"/>
      <c r="Q588" s="192"/>
      <c r="R588" s="192"/>
      <c r="S588" s="192"/>
      <c r="T588" s="193"/>
      <c r="AT588" s="187" t="s">
        <v>245</v>
      </c>
      <c r="AU588" s="187" t="s">
        <v>86</v>
      </c>
      <c r="AV588" s="14" t="s">
        <v>86</v>
      </c>
      <c r="AW588" s="14" t="s">
        <v>31</v>
      </c>
      <c r="AX588" s="14" t="s">
        <v>33</v>
      </c>
      <c r="AY588" s="187" t="s">
        <v>157</v>
      </c>
    </row>
    <row r="589" spans="1:47" s="2" customFormat="1" ht="12">
      <c r="A589" s="33"/>
      <c r="B589" s="34"/>
      <c r="C589" s="33"/>
      <c r="D589" s="179" t="s">
        <v>782</v>
      </c>
      <c r="E589" s="33"/>
      <c r="F589" s="220" t="s">
        <v>2542</v>
      </c>
      <c r="G589" s="33"/>
      <c r="H589" s="33"/>
      <c r="I589" s="33"/>
      <c r="J589" s="33"/>
      <c r="K589" s="33"/>
      <c r="L589" s="34"/>
      <c r="M589" s="202"/>
      <c r="N589" s="203"/>
      <c r="O589" s="59"/>
      <c r="P589" s="59"/>
      <c r="Q589" s="59"/>
      <c r="R589" s="59"/>
      <c r="S589" s="59"/>
      <c r="T589" s="60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U589" s="18" t="s">
        <v>86</v>
      </c>
    </row>
    <row r="590" spans="1:47" s="2" customFormat="1" ht="12">
      <c r="A590" s="33"/>
      <c r="B590" s="34"/>
      <c r="C590" s="33"/>
      <c r="D590" s="179" t="s">
        <v>782</v>
      </c>
      <c r="E590" s="33"/>
      <c r="F590" s="221" t="s">
        <v>2535</v>
      </c>
      <c r="G590" s="33"/>
      <c r="H590" s="222">
        <v>0</v>
      </c>
      <c r="I590" s="33"/>
      <c r="J590" s="33"/>
      <c r="K590" s="33"/>
      <c r="L590" s="34"/>
      <c r="M590" s="202"/>
      <c r="N590" s="203"/>
      <c r="O590" s="59"/>
      <c r="P590" s="59"/>
      <c r="Q590" s="59"/>
      <c r="R590" s="59"/>
      <c r="S590" s="59"/>
      <c r="T590" s="60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U590" s="18" t="s">
        <v>86</v>
      </c>
    </row>
    <row r="591" spans="1:47" s="2" customFormat="1" ht="12">
      <c r="A591" s="33"/>
      <c r="B591" s="34"/>
      <c r="C591" s="33"/>
      <c r="D591" s="179" t="s">
        <v>782</v>
      </c>
      <c r="E591" s="33"/>
      <c r="F591" s="221" t="s">
        <v>2536</v>
      </c>
      <c r="G591" s="33"/>
      <c r="H591" s="222">
        <v>390</v>
      </c>
      <c r="I591" s="33"/>
      <c r="J591" s="33"/>
      <c r="K591" s="33"/>
      <c r="L591" s="34"/>
      <c r="M591" s="202"/>
      <c r="N591" s="203"/>
      <c r="O591" s="59"/>
      <c r="P591" s="59"/>
      <c r="Q591" s="59"/>
      <c r="R591" s="59"/>
      <c r="S591" s="59"/>
      <c r="T591" s="60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U591" s="18" t="s">
        <v>86</v>
      </c>
    </row>
    <row r="592" spans="1:47" s="2" customFormat="1" ht="12">
      <c r="A592" s="33"/>
      <c r="B592" s="34"/>
      <c r="C592" s="33"/>
      <c r="D592" s="179" t="s">
        <v>782</v>
      </c>
      <c r="E592" s="33"/>
      <c r="F592" s="221" t="s">
        <v>645</v>
      </c>
      <c r="G592" s="33"/>
      <c r="H592" s="222">
        <v>390</v>
      </c>
      <c r="I592" s="33"/>
      <c r="J592" s="33"/>
      <c r="K592" s="33"/>
      <c r="L592" s="34"/>
      <c r="M592" s="202"/>
      <c r="N592" s="203"/>
      <c r="O592" s="59"/>
      <c r="P592" s="59"/>
      <c r="Q592" s="59"/>
      <c r="R592" s="59"/>
      <c r="S592" s="59"/>
      <c r="T592" s="60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U592" s="18" t="s">
        <v>86</v>
      </c>
    </row>
    <row r="593" spans="1:65" s="2" customFormat="1" ht="16.5" customHeight="1">
      <c r="A593" s="33"/>
      <c r="B593" s="149"/>
      <c r="C593" s="150" t="s">
        <v>1046</v>
      </c>
      <c r="D593" s="150" t="s">
        <v>160</v>
      </c>
      <c r="E593" s="151" t="s">
        <v>2103</v>
      </c>
      <c r="F593" s="152" t="s">
        <v>2508</v>
      </c>
      <c r="G593" s="153" t="s">
        <v>284</v>
      </c>
      <c r="H593" s="154">
        <v>58.5</v>
      </c>
      <c r="I593" s="155"/>
      <c r="J593" s="156">
        <f>ROUND(I593*H593,2)</f>
        <v>0</v>
      </c>
      <c r="K593" s="152" t="s">
        <v>1</v>
      </c>
      <c r="L593" s="34"/>
      <c r="M593" s="157" t="s">
        <v>1</v>
      </c>
      <c r="N593" s="158" t="s">
        <v>43</v>
      </c>
      <c r="O593" s="59"/>
      <c r="P593" s="159">
        <f>O593*H593</f>
        <v>0</v>
      </c>
      <c r="Q593" s="159">
        <v>0.048</v>
      </c>
      <c r="R593" s="159">
        <f>Q593*H593</f>
        <v>2.8080000000000003</v>
      </c>
      <c r="S593" s="159">
        <v>0</v>
      </c>
      <c r="T593" s="160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61" t="s">
        <v>164</v>
      </c>
      <c r="AT593" s="161" t="s">
        <v>160</v>
      </c>
      <c r="AU593" s="161" t="s">
        <v>86</v>
      </c>
      <c r="AY593" s="18" t="s">
        <v>157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8" t="s">
        <v>33</v>
      </c>
      <c r="BK593" s="162">
        <f>ROUND(I593*H593,2)</f>
        <v>0</v>
      </c>
      <c r="BL593" s="18" t="s">
        <v>164</v>
      </c>
      <c r="BM593" s="161" t="s">
        <v>2564</v>
      </c>
    </row>
    <row r="594" spans="2:51" s="14" customFormat="1" ht="12">
      <c r="B594" s="186"/>
      <c r="D594" s="179" t="s">
        <v>245</v>
      </c>
      <c r="E594" s="187" t="s">
        <v>1</v>
      </c>
      <c r="F594" s="188" t="s">
        <v>2565</v>
      </c>
      <c r="H594" s="189">
        <v>58.5</v>
      </c>
      <c r="I594" s="190"/>
      <c r="L594" s="186"/>
      <c r="M594" s="191"/>
      <c r="N594" s="192"/>
      <c r="O594" s="192"/>
      <c r="P594" s="192"/>
      <c r="Q594" s="192"/>
      <c r="R594" s="192"/>
      <c r="S594" s="192"/>
      <c r="T594" s="193"/>
      <c r="AT594" s="187" t="s">
        <v>245</v>
      </c>
      <c r="AU594" s="187" t="s">
        <v>86</v>
      </c>
      <c r="AV594" s="14" t="s">
        <v>86</v>
      </c>
      <c r="AW594" s="14" t="s">
        <v>31</v>
      </c>
      <c r="AX594" s="14" t="s">
        <v>33</v>
      </c>
      <c r="AY594" s="187" t="s">
        <v>157</v>
      </c>
    </row>
    <row r="595" spans="1:47" s="2" customFormat="1" ht="12">
      <c r="A595" s="33"/>
      <c r="B595" s="34"/>
      <c r="C595" s="33"/>
      <c r="D595" s="179" t="s">
        <v>782</v>
      </c>
      <c r="E595" s="33"/>
      <c r="F595" s="220" t="s">
        <v>2542</v>
      </c>
      <c r="G595" s="33"/>
      <c r="H595" s="33"/>
      <c r="I595" s="33"/>
      <c r="J595" s="33"/>
      <c r="K595" s="33"/>
      <c r="L595" s="34"/>
      <c r="M595" s="202"/>
      <c r="N595" s="203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U595" s="18" t="s">
        <v>86</v>
      </c>
    </row>
    <row r="596" spans="1:47" s="2" customFormat="1" ht="12">
      <c r="A596" s="33"/>
      <c r="B596" s="34"/>
      <c r="C596" s="33"/>
      <c r="D596" s="179" t="s">
        <v>782</v>
      </c>
      <c r="E596" s="33"/>
      <c r="F596" s="221" t="s">
        <v>2535</v>
      </c>
      <c r="G596" s="33"/>
      <c r="H596" s="222">
        <v>0</v>
      </c>
      <c r="I596" s="33"/>
      <c r="J596" s="33"/>
      <c r="K596" s="33"/>
      <c r="L596" s="34"/>
      <c r="M596" s="202"/>
      <c r="N596" s="203"/>
      <c r="O596" s="59"/>
      <c r="P596" s="59"/>
      <c r="Q596" s="59"/>
      <c r="R596" s="59"/>
      <c r="S596" s="59"/>
      <c r="T596" s="60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U596" s="18" t="s">
        <v>86</v>
      </c>
    </row>
    <row r="597" spans="1:47" s="2" customFormat="1" ht="12">
      <c r="A597" s="33"/>
      <c r="B597" s="34"/>
      <c r="C597" s="33"/>
      <c r="D597" s="179" t="s">
        <v>782</v>
      </c>
      <c r="E597" s="33"/>
      <c r="F597" s="221" t="s">
        <v>2536</v>
      </c>
      <c r="G597" s="33"/>
      <c r="H597" s="222">
        <v>390</v>
      </c>
      <c r="I597" s="33"/>
      <c r="J597" s="33"/>
      <c r="K597" s="33"/>
      <c r="L597" s="34"/>
      <c r="M597" s="202"/>
      <c r="N597" s="203"/>
      <c r="O597" s="59"/>
      <c r="P597" s="59"/>
      <c r="Q597" s="59"/>
      <c r="R597" s="59"/>
      <c r="S597" s="59"/>
      <c r="T597" s="60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U597" s="18" t="s">
        <v>86</v>
      </c>
    </row>
    <row r="598" spans="1:47" s="2" customFormat="1" ht="12">
      <c r="A598" s="33"/>
      <c r="B598" s="34"/>
      <c r="C598" s="33"/>
      <c r="D598" s="179" t="s">
        <v>782</v>
      </c>
      <c r="E598" s="33"/>
      <c r="F598" s="221" t="s">
        <v>645</v>
      </c>
      <c r="G598" s="33"/>
      <c r="H598" s="222">
        <v>390</v>
      </c>
      <c r="I598" s="33"/>
      <c r="J598" s="33"/>
      <c r="K598" s="33"/>
      <c r="L598" s="34"/>
      <c r="M598" s="202"/>
      <c r="N598" s="203"/>
      <c r="O598" s="59"/>
      <c r="P598" s="59"/>
      <c r="Q598" s="59"/>
      <c r="R598" s="59"/>
      <c r="S598" s="59"/>
      <c r="T598" s="60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U598" s="18" t="s">
        <v>86</v>
      </c>
    </row>
    <row r="599" spans="1:65" s="2" customFormat="1" ht="16.5" customHeight="1">
      <c r="A599" s="33"/>
      <c r="B599" s="149"/>
      <c r="C599" s="150" t="s">
        <v>344</v>
      </c>
      <c r="D599" s="150" t="s">
        <v>160</v>
      </c>
      <c r="E599" s="151" t="s">
        <v>2108</v>
      </c>
      <c r="F599" s="152" t="s">
        <v>2109</v>
      </c>
      <c r="G599" s="153" t="s">
        <v>284</v>
      </c>
      <c r="H599" s="154">
        <v>58.5</v>
      </c>
      <c r="I599" s="155"/>
      <c r="J599" s="156">
        <f>ROUND(I599*H599,2)</f>
        <v>0</v>
      </c>
      <c r="K599" s="152" t="s">
        <v>636</v>
      </c>
      <c r="L599" s="34"/>
      <c r="M599" s="157" t="s">
        <v>1</v>
      </c>
      <c r="N599" s="158" t="s">
        <v>43</v>
      </c>
      <c r="O599" s="59"/>
      <c r="P599" s="159">
        <f>O599*H599</f>
        <v>0</v>
      </c>
      <c r="Q599" s="159">
        <v>0</v>
      </c>
      <c r="R599" s="159">
        <f>Q599*H599</f>
        <v>0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164</v>
      </c>
      <c r="AT599" s="161" t="s">
        <v>160</v>
      </c>
      <c r="AU599" s="161" t="s">
        <v>86</v>
      </c>
      <c r="AY599" s="18" t="s">
        <v>157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33</v>
      </c>
      <c r="BK599" s="162">
        <f>ROUND(I599*H599,2)</f>
        <v>0</v>
      </c>
      <c r="BL599" s="18" t="s">
        <v>164</v>
      </c>
      <c r="BM599" s="161" t="s">
        <v>2566</v>
      </c>
    </row>
    <row r="600" spans="1:47" s="2" customFormat="1" ht="12">
      <c r="A600" s="33"/>
      <c r="B600" s="34"/>
      <c r="C600" s="33"/>
      <c r="D600" s="199" t="s">
        <v>638</v>
      </c>
      <c r="E600" s="33"/>
      <c r="F600" s="200" t="s">
        <v>2111</v>
      </c>
      <c r="G600" s="33"/>
      <c r="H600" s="33"/>
      <c r="I600" s="201"/>
      <c r="J600" s="33"/>
      <c r="K600" s="33"/>
      <c r="L600" s="34"/>
      <c r="M600" s="202"/>
      <c r="N600" s="203"/>
      <c r="O600" s="59"/>
      <c r="P600" s="59"/>
      <c r="Q600" s="59"/>
      <c r="R600" s="59"/>
      <c r="S600" s="59"/>
      <c r="T600" s="60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T600" s="18" t="s">
        <v>638</v>
      </c>
      <c r="AU600" s="18" t="s">
        <v>86</v>
      </c>
    </row>
    <row r="601" spans="2:51" s="14" customFormat="1" ht="12">
      <c r="B601" s="186"/>
      <c r="D601" s="179" t="s">
        <v>245</v>
      </c>
      <c r="E601" s="187" t="s">
        <v>1</v>
      </c>
      <c r="F601" s="188" t="s">
        <v>2565</v>
      </c>
      <c r="H601" s="189">
        <v>58.5</v>
      </c>
      <c r="I601" s="190"/>
      <c r="L601" s="186"/>
      <c r="M601" s="191"/>
      <c r="N601" s="192"/>
      <c r="O601" s="192"/>
      <c r="P601" s="192"/>
      <c r="Q601" s="192"/>
      <c r="R601" s="192"/>
      <c r="S601" s="192"/>
      <c r="T601" s="193"/>
      <c r="AT601" s="187" t="s">
        <v>245</v>
      </c>
      <c r="AU601" s="187" t="s">
        <v>86</v>
      </c>
      <c r="AV601" s="14" t="s">
        <v>86</v>
      </c>
      <c r="AW601" s="14" t="s">
        <v>31</v>
      </c>
      <c r="AX601" s="14" t="s">
        <v>33</v>
      </c>
      <c r="AY601" s="187" t="s">
        <v>157</v>
      </c>
    </row>
    <row r="602" spans="1:47" s="2" customFormat="1" ht="12">
      <c r="A602" s="33"/>
      <c r="B602" s="34"/>
      <c r="C602" s="33"/>
      <c r="D602" s="179" t="s">
        <v>782</v>
      </c>
      <c r="E602" s="33"/>
      <c r="F602" s="220" t="s">
        <v>2542</v>
      </c>
      <c r="G602" s="33"/>
      <c r="H602" s="33"/>
      <c r="I602" s="33"/>
      <c r="J602" s="33"/>
      <c r="K602" s="33"/>
      <c r="L602" s="34"/>
      <c r="M602" s="202"/>
      <c r="N602" s="203"/>
      <c r="O602" s="59"/>
      <c r="P602" s="59"/>
      <c r="Q602" s="59"/>
      <c r="R602" s="59"/>
      <c r="S602" s="59"/>
      <c r="T602" s="60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U602" s="18" t="s">
        <v>86</v>
      </c>
    </row>
    <row r="603" spans="1:47" s="2" customFormat="1" ht="12">
      <c r="A603" s="33"/>
      <c r="B603" s="34"/>
      <c r="C603" s="33"/>
      <c r="D603" s="179" t="s">
        <v>782</v>
      </c>
      <c r="E603" s="33"/>
      <c r="F603" s="221" t="s">
        <v>2535</v>
      </c>
      <c r="G603" s="33"/>
      <c r="H603" s="222">
        <v>0</v>
      </c>
      <c r="I603" s="33"/>
      <c r="J603" s="33"/>
      <c r="K603" s="33"/>
      <c r="L603" s="34"/>
      <c r="M603" s="202"/>
      <c r="N603" s="203"/>
      <c r="O603" s="59"/>
      <c r="P603" s="59"/>
      <c r="Q603" s="59"/>
      <c r="R603" s="59"/>
      <c r="S603" s="59"/>
      <c r="T603" s="60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U603" s="18" t="s">
        <v>86</v>
      </c>
    </row>
    <row r="604" spans="1:47" s="2" customFormat="1" ht="12">
      <c r="A604" s="33"/>
      <c r="B604" s="34"/>
      <c r="C604" s="33"/>
      <c r="D604" s="179" t="s">
        <v>782</v>
      </c>
      <c r="E604" s="33"/>
      <c r="F604" s="221" t="s">
        <v>2536</v>
      </c>
      <c r="G604" s="33"/>
      <c r="H604" s="222">
        <v>390</v>
      </c>
      <c r="I604" s="33"/>
      <c r="J604" s="33"/>
      <c r="K604" s="33"/>
      <c r="L604" s="34"/>
      <c r="M604" s="202"/>
      <c r="N604" s="203"/>
      <c r="O604" s="59"/>
      <c r="P604" s="59"/>
      <c r="Q604" s="59"/>
      <c r="R604" s="59"/>
      <c r="S604" s="59"/>
      <c r="T604" s="60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U604" s="18" t="s">
        <v>86</v>
      </c>
    </row>
    <row r="605" spans="1:47" s="2" customFormat="1" ht="12">
      <c r="A605" s="33"/>
      <c r="B605" s="34"/>
      <c r="C605" s="33"/>
      <c r="D605" s="179" t="s">
        <v>782</v>
      </c>
      <c r="E605" s="33"/>
      <c r="F605" s="221" t="s">
        <v>645</v>
      </c>
      <c r="G605" s="33"/>
      <c r="H605" s="222">
        <v>390</v>
      </c>
      <c r="I605" s="33"/>
      <c r="J605" s="33"/>
      <c r="K605" s="33"/>
      <c r="L605" s="34"/>
      <c r="M605" s="202"/>
      <c r="N605" s="203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U605" s="18" t="s">
        <v>86</v>
      </c>
    </row>
    <row r="606" spans="1:65" s="2" customFormat="1" ht="16.5" customHeight="1">
      <c r="A606" s="33"/>
      <c r="B606" s="149"/>
      <c r="C606" s="150" t="s">
        <v>1066</v>
      </c>
      <c r="D606" s="150" t="s">
        <v>160</v>
      </c>
      <c r="E606" s="151" t="s">
        <v>2113</v>
      </c>
      <c r="F606" s="152" t="s">
        <v>2114</v>
      </c>
      <c r="G606" s="153" t="s">
        <v>284</v>
      </c>
      <c r="H606" s="154">
        <v>58.5</v>
      </c>
      <c r="I606" s="155"/>
      <c r="J606" s="156">
        <f>ROUND(I606*H606,2)</f>
        <v>0</v>
      </c>
      <c r="K606" s="152" t="s">
        <v>636</v>
      </c>
      <c r="L606" s="34"/>
      <c r="M606" s="157" t="s">
        <v>1</v>
      </c>
      <c r="N606" s="158" t="s">
        <v>43</v>
      </c>
      <c r="O606" s="59"/>
      <c r="P606" s="159">
        <f>O606*H606</f>
        <v>0</v>
      </c>
      <c r="Q606" s="159">
        <v>0</v>
      </c>
      <c r="R606" s="159">
        <f>Q606*H606</f>
        <v>0</v>
      </c>
      <c r="S606" s="159">
        <v>0</v>
      </c>
      <c r="T606" s="160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1" t="s">
        <v>164</v>
      </c>
      <c r="AT606" s="161" t="s">
        <v>160</v>
      </c>
      <c r="AU606" s="161" t="s">
        <v>86</v>
      </c>
      <c r="AY606" s="18" t="s">
        <v>157</v>
      </c>
      <c r="BE606" s="162">
        <f>IF(N606="základní",J606,0)</f>
        <v>0</v>
      </c>
      <c r="BF606" s="162">
        <f>IF(N606="snížená",J606,0)</f>
        <v>0</v>
      </c>
      <c r="BG606" s="162">
        <f>IF(N606="zákl. přenesená",J606,0)</f>
        <v>0</v>
      </c>
      <c r="BH606" s="162">
        <f>IF(N606="sníž. přenesená",J606,0)</f>
        <v>0</v>
      </c>
      <c r="BI606" s="162">
        <f>IF(N606="nulová",J606,0)</f>
        <v>0</v>
      </c>
      <c r="BJ606" s="18" t="s">
        <v>33</v>
      </c>
      <c r="BK606" s="162">
        <f>ROUND(I606*H606,2)</f>
        <v>0</v>
      </c>
      <c r="BL606" s="18" t="s">
        <v>164</v>
      </c>
      <c r="BM606" s="161" t="s">
        <v>2567</v>
      </c>
    </row>
    <row r="607" spans="1:47" s="2" customFormat="1" ht="12">
      <c r="A607" s="33"/>
      <c r="B607" s="34"/>
      <c r="C607" s="33"/>
      <c r="D607" s="199" t="s">
        <v>638</v>
      </c>
      <c r="E607" s="33"/>
      <c r="F607" s="200" t="s">
        <v>2116</v>
      </c>
      <c r="G607" s="33"/>
      <c r="H607" s="33"/>
      <c r="I607" s="201"/>
      <c r="J607" s="33"/>
      <c r="K607" s="33"/>
      <c r="L607" s="34"/>
      <c r="M607" s="202"/>
      <c r="N607" s="203"/>
      <c r="O607" s="59"/>
      <c r="P607" s="59"/>
      <c r="Q607" s="59"/>
      <c r="R607" s="59"/>
      <c r="S607" s="59"/>
      <c r="T607" s="60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T607" s="18" t="s">
        <v>638</v>
      </c>
      <c r="AU607" s="18" t="s">
        <v>86</v>
      </c>
    </row>
    <row r="608" spans="2:51" s="14" customFormat="1" ht="12">
      <c r="B608" s="186"/>
      <c r="D608" s="179" t="s">
        <v>245</v>
      </c>
      <c r="E608" s="187" t="s">
        <v>1</v>
      </c>
      <c r="F608" s="188" t="s">
        <v>2565</v>
      </c>
      <c r="H608" s="189">
        <v>58.5</v>
      </c>
      <c r="I608" s="190"/>
      <c r="L608" s="186"/>
      <c r="M608" s="191"/>
      <c r="N608" s="192"/>
      <c r="O608" s="192"/>
      <c r="P608" s="192"/>
      <c r="Q608" s="192"/>
      <c r="R608" s="192"/>
      <c r="S608" s="192"/>
      <c r="T608" s="193"/>
      <c r="AT608" s="187" t="s">
        <v>245</v>
      </c>
      <c r="AU608" s="187" t="s">
        <v>86</v>
      </c>
      <c r="AV608" s="14" t="s">
        <v>86</v>
      </c>
      <c r="AW608" s="14" t="s">
        <v>31</v>
      </c>
      <c r="AX608" s="14" t="s">
        <v>33</v>
      </c>
      <c r="AY608" s="187" t="s">
        <v>157</v>
      </c>
    </row>
    <row r="609" spans="1:47" s="2" customFormat="1" ht="12">
      <c r="A609" s="33"/>
      <c r="B609" s="34"/>
      <c r="C609" s="33"/>
      <c r="D609" s="179" t="s">
        <v>782</v>
      </c>
      <c r="E609" s="33"/>
      <c r="F609" s="220" t="s">
        <v>2542</v>
      </c>
      <c r="G609" s="33"/>
      <c r="H609" s="33"/>
      <c r="I609" s="33"/>
      <c r="J609" s="33"/>
      <c r="K609" s="33"/>
      <c r="L609" s="34"/>
      <c r="M609" s="202"/>
      <c r="N609" s="203"/>
      <c r="O609" s="59"/>
      <c r="P609" s="59"/>
      <c r="Q609" s="59"/>
      <c r="R609" s="59"/>
      <c r="S609" s="59"/>
      <c r="T609" s="60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U609" s="18" t="s">
        <v>86</v>
      </c>
    </row>
    <row r="610" spans="1:47" s="2" customFormat="1" ht="12">
      <c r="A610" s="33"/>
      <c r="B610" s="34"/>
      <c r="C610" s="33"/>
      <c r="D610" s="179" t="s">
        <v>782</v>
      </c>
      <c r="E610" s="33"/>
      <c r="F610" s="221" t="s">
        <v>2535</v>
      </c>
      <c r="G610" s="33"/>
      <c r="H610" s="222">
        <v>0</v>
      </c>
      <c r="I610" s="33"/>
      <c r="J610" s="33"/>
      <c r="K610" s="33"/>
      <c r="L610" s="34"/>
      <c r="M610" s="202"/>
      <c r="N610" s="203"/>
      <c r="O610" s="59"/>
      <c r="P610" s="59"/>
      <c r="Q610" s="59"/>
      <c r="R610" s="59"/>
      <c r="S610" s="59"/>
      <c r="T610" s="60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U610" s="18" t="s">
        <v>86</v>
      </c>
    </row>
    <row r="611" spans="1:47" s="2" customFormat="1" ht="12">
      <c r="A611" s="33"/>
      <c r="B611" s="34"/>
      <c r="C611" s="33"/>
      <c r="D611" s="179" t="s">
        <v>782</v>
      </c>
      <c r="E611" s="33"/>
      <c r="F611" s="221" t="s">
        <v>2536</v>
      </c>
      <c r="G611" s="33"/>
      <c r="H611" s="222">
        <v>390</v>
      </c>
      <c r="I611" s="33"/>
      <c r="J611" s="33"/>
      <c r="K611" s="33"/>
      <c r="L611" s="34"/>
      <c r="M611" s="202"/>
      <c r="N611" s="203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U611" s="18" t="s">
        <v>86</v>
      </c>
    </row>
    <row r="612" spans="1:47" s="2" customFormat="1" ht="12">
      <c r="A612" s="33"/>
      <c r="B612" s="34"/>
      <c r="C612" s="33"/>
      <c r="D612" s="179" t="s">
        <v>782</v>
      </c>
      <c r="E612" s="33"/>
      <c r="F612" s="221" t="s">
        <v>645</v>
      </c>
      <c r="G612" s="33"/>
      <c r="H612" s="222">
        <v>390</v>
      </c>
      <c r="I612" s="33"/>
      <c r="J612" s="33"/>
      <c r="K612" s="33"/>
      <c r="L612" s="34"/>
      <c r="M612" s="202"/>
      <c r="N612" s="203"/>
      <c r="O612" s="59"/>
      <c r="P612" s="59"/>
      <c r="Q612" s="59"/>
      <c r="R612" s="59"/>
      <c r="S612" s="59"/>
      <c r="T612" s="60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U612" s="18" t="s">
        <v>86</v>
      </c>
    </row>
    <row r="613" spans="1:65" s="2" customFormat="1" ht="16.5" customHeight="1">
      <c r="A613" s="33"/>
      <c r="B613" s="149"/>
      <c r="C613" s="150" t="s">
        <v>346</v>
      </c>
      <c r="D613" s="150" t="s">
        <v>160</v>
      </c>
      <c r="E613" s="151" t="s">
        <v>2118</v>
      </c>
      <c r="F613" s="152" t="s">
        <v>2119</v>
      </c>
      <c r="G613" s="153" t="s">
        <v>284</v>
      </c>
      <c r="H613" s="154">
        <v>58.5</v>
      </c>
      <c r="I613" s="155"/>
      <c r="J613" s="156">
        <f>ROUND(I613*H613,2)</f>
        <v>0</v>
      </c>
      <c r="K613" s="152" t="s">
        <v>636</v>
      </c>
      <c r="L613" s="34"/>
      <c r="M613" s="157" t="s">
        <v>1</v>
      </c>
      <c r="N613" s="158" t="s">
        <v>43</v>
      </c>
      <c r="O613" s="59"/>
      <c r="P613" s="159">
        <f>O613*H613</f>
        <v>0</v>
      </c>
      <c r="Q613" s="159">
        <v>0.00014</v>
      </c>
      <c r="R613" s="159">
        <f>Q613*H613</f>
        <v>0.00819</v>
      </c>
      <c r="S613" s="159">
        <v>0</v>
      </c>
      <c r="T613" s="160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61" t="s">
        <v>164</v>
      </c>
      <c r="AT613" s="161" t="s">
        <v>160</v>
      </c>
      <c r="AU613" s="161" t="s">
        <v>86</v>
      </c>
      <c r="AY613" s="18" t="s">
        <v>157</v>
      </c>
      <c r="BE613" s="162">
        <f>IF(N613="základní",J613,0)</f>
        <v>0</v>
      </c>
      <c r="BF613" s="162">
        <f>IF(N613="snížená",J613,0)</f>
        <v>0</v>
      </c>
      <c r="BG613" s="162">
        <f>IF(N613="zákl. přenesená",J613,0)</f>
        <v>0</v>
      </c>
      <c r="BH613" s="162">
        <f>IF(N613="sníž. přenesená",J613,0)</f>
        <v>0</v>
      </c>
      <c r="BI613" s="162">
        <f>IF(N613="nulová",J613,0)</f>
        <v>0</v>
      </c>
      <c r="BJ613" s="18" t="s">
        <v>33</v>
      </c>
      <c r="BK613" s="162">
        <f>ROUND(I613*H613,2)</f>
        <v>0</v>
      </c>
      <c r="BL613" s="18" t="s">
        <v>164</v>
      </c>
      <c r="BM613" s="161" t="s">
        <v>2568</v>
      </c>
    </row>
    <row r="614" spans="1:47" s="2" customFormat="1" ht="12">
      <c r="A614" s="33"/>
      <c r="B614" s="34"/>
      <c r="C614" s="33"/>
      <c r="D614" s="199" t="s">
        <v>638</v>
      </c>
      <c r="E614" s="33"/>
      <c r="F614" s="200" t="s">
        <v>2121</v>
      </c>
      <c r="G614" s="33"/>
      <c r="H614" s="33"/>
      <c r="I614" s="201"/>
      <c r="J614" s="33"/>
      <c r="K614" s="33"/>
      <c r="L614" s="34"/>
      <c r="M614" s="202"/>
      <c r="N614" s="203"/>
      <c r="O614" s="59"/>
      <c r="P614" s="59"/>
      <c r="Q614" s="59"/>
      <c r="R614" s="59"/>
      <c r="S614" s="59"/>
      <c r="T614" s="60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T614" s="18" t="s">
        <v>638</v>
      </c>
      <c r="AU614" s="18" t="s">
        <v>86</v>
      </c>
    </row>
    <row r="615" spans="2:51" s="14" customFormat="1" ht="12">
      <c r="B615" s="186"/>
      <c r="D615" s="179" t="s">
        <v>245</v>
      </c>
      <c r="E615" s="187" t="s">
        <v>1</v>
      </c>
      <c r="F615" s="188" t="s">
        <v>2565</v>
      </c>
      <c r="H615" s="189">
        <v>58.5</v>
      </c>
      <c r="I615" s="190"/>
      <c r="L615" s="186"/>
      <c r="M615" s="191"/>
      <c r="N615" s="192"/>
      <c r="O615" s="192"/>
      <c r="P615" s="192"/>
      <c r="Q615" s="192"/>
      <c r="R615" s="192"/>
      <c r="S615" s="192"/>
      <c r="T615" s="193"/>
      <c r="AT615" s="187" t="s">
        <v>245</v>
      </c>
      <c r="AU615" s="187" t="s">
        <v>86</v>
      </c>
      <c r="AV615" s="14" t="s">
        <v>86</v>
      </c>
      <c r="AW615" s="14" t="s">
        <v>31</v>
      </c>
      <c r="AX615" s="14" t="s">
        <v>33</v>
      </c>
      <c r="AY615" s="187" t="s">
        <v>157</v>
      </c>
    </row>
    <row r="616" spans="1:47" s="2" customFormat="1" ht="12">
      <c r="A616" s="33"/>
      <c r="B616" s="34"/>
      <c r="C616" s="33"/>
      <c r="D616" s="179" t="s">
        <v>782</v>
      </c>
      <c r="E616" s="33"/>
      <c r="F616" s="220" t="s">
        <v>2542</v>
      </c>
      <c r="G616" s="33"/>
      <c r="H616" s="33"/>
      <c r="I616" s="33"/>
      <c r="J616" s="33"/>
      <c r="K616" s="33"/>
      <c r="L616" s="34"/>
      <c r="M616" s="202"/>
      <c r="N616" s="203"/>
      <c r="O616" s="59"/>
      <c r="P616" s="59"/>
      <c r="Q616" s="59"/>
      <c r="R616" s="59"/>
      <c r="S616" s="59"/>
      <c r="T616" s="60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U616" s="18" t="s">
        <v>86</v>
      </c>
    </row>
    <row r="617" spans="1:47" s="2" customFormat="1" ht="12">
      <c r="A617" s="33"/>
      <c r="B617" s="34"/>
      <c r="C617" s="33"/>
      <c r="D617" s="179" t="s">
        <v>782</v>
      </c>
      <c r="E617" s="33"/>
      <c r="F617" s="221" t="s">
        <v>2535</v>
      </c>
      <c r="G617" s="33"/>
      <c r="H617" s="222">
        <v>0</v>
      </c>
      <c r="I617" s="33"/>
      <c r="J617" s="33"/>
      <c r="K617" s="33"/>
      <c r="L617" s="34"/>
      <c r="M617" s="202"/>
      <c r="N617" s="203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U617" s="18" t="s">
        <v>86</v>
      </c>
    </row>
    <row r="618" spans="1:47" s="2" customFormat="1" ht="12">
      <c r="A618" s="33"/>
      <c r="B618" s="34"/>
      <c r="C618" s="33"/>
      <c r="D618" s="179" t="s">
        <v>782</v>
      </c>
      <c r="E618" s="33"/>
      <c r="F618" s="221" t="s">
        <v>2536</v>
      </c>
      <c r="G618" s="33"/>
      <c r="H618" s="222">
        <v>390</v>
      </c>
      <c r="I618" s="33"/>
      <c r="J618" s="33"/>
      <c r="K618" s="33"/>
      <c r="L618" s="34"/>
      <c r="M618" s="202"/>
      <c r="N618" s="203"/>
      <c r="O618" s="59"/>
      <c r="P618" s="59"/>
      <c r="Q618" s="59"/>
      <c r="R618" s="59"/>
      <c r="S618" s="59"/>
      <c r="T618" s="60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U618" s="18" t="s">
        <v>86</v>
      </c>
    </row>
    <row r="619" spans="1:47" s="2" customFormat="1" ht="12">
      <c r="A619" s="33"/>
      <c r="B619" s="34"/>
      <c r="C619" s="33"/>
      <c r="D619" s="179" t="s">
        <v>782</v>
      </c>
      <c r="E619" s="33"/>
      <c r="F619" s="221" t="s">
        <v>645</v>
      </c>
      <c r="G619" s="33"/>
      <c r="H619" s="222">
        <v>390</v>
      </c>
      <c r="I619" s="33"/>
      <c r="J619" s="33"/>
      <c r="K619" s="33"/>
      <c r="L619" s="34"/>
      <c r="M619" s="202"/>
      <c r="N619" s="203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U619" s="18" t="s">
        <v>86</v>
      </c>
    </row>
    <row r="620" spans="1:65" s="2" customFormat="1" ht="16.5" customHeight="1">
      <c r="A620" s="33"/>
      <c r="B620" s="149"/>
      <c r="C620" s="150" t="s">
        <v>1078</v>
      </c>
      <c r="D620" s="150" t="s">
        <v>160</v>
      </c>
      <c r="E620" s="151" t="s">
        <v>1947</v>
      </c>
      <c r="F620" s="152" t="s">
        <v>1948</v>
      </c>
      <c r="G620" s="153" t="s">
        <v>284</v>
      </c>
      <c r="H620" s="154">
        <v>195</v>
      </c>
      <c r="I620" s="155"/>
      <c r="J620" s="156">
        <f>ROUND(I620*H620,2)</f>
        <v>0</v>
      </c>
      <c r="K620" s="152" t="s">
        <v>636</v>
      </c>
      <c r="L620" s="34"/>
      <c r="M620" s="157" t="s">
        <v>1</v>
      </c>
      <c r="N620" s="158" t="s">
        <v>43</v>
      </c>
      <c r="O620" s="59"/>
      <c r="P620" s="159">
        <f>O620*H620</f>
        <v>0</v>
      </c>
      <c r="Q620" s="159">
        <v>0</v>
      </c>
      <c r="R620" s="159">
        <f>Q620*H620</f>
        <v>0</v>
      </c>
      <c r="S620" s="159">
        <v>0</v>
      </c>
      <c r="T620" s="160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1" t="s">
        <v>164</v>
      </c>
      <c r="AT620" s="161" t="s">
        <v>160</v>
      </c>
      <c r="AU620" s="161" t="s">
        <v>86</v>
      </c>
      <c r="AY620" s="18" t="s">
        <v>157</v>
      </c>
      <c r="BE620" s="162">
        <f>IF(N620="základní",J620,0)</f>
        <v>0</v>
      </c>
      <c r="BF620" s="162">
        <f>IF(N620="snížená",J620,0)</f>
        <v>0</v>
      </c>
      <c r="BG620" s="162">
        <f>IF(N620="zákl. přenesená",J620,0)</f>
        <v>0</v>
      </c>
      <c r="BH620" s="162">
        <f>IF(N620="sníž. přenesená",J620,0)</f>
        <v>0</v>
      </c>
      <c r="BI620" s="162">
        <f>IF(N620="nulová",J620,0)</f>
        <v>0</v>
      </c>
      <c r="BJ620" s="18" t="s">
        <v>33</v>
      </c>
      <c r="BK620" s="162">
        <f>ROUND(I620*H620,2)</f>
        <v>0</v>
      </c>
      <c r="BL620" s="18" t="s">
        <v>164</v>
      </c>
      <c r="BM620" s="161" t="s">
        <v>2569</v>
      </c>
    </row>
    <row r="621" spans="1:47" s="2" customFormat="1" ht="12">
      <c r="A621" s="33"/>
      <c r="B621" s="34"/>
      <c r="C621" s="33"/>
      <c r="D621" s="199" t="s">
        <v>638</v>
      </c>
      <c r="E621" s="33"/>
      <c r="F621" s="200" t="s">
        <v>1950</v>
      </c>
      <c r="G621" s="33"/>
      <c r="H621" s="33"/>
      <c r="I621" s="201"/>
      <c r="J621" s="33"/>
      <c r="K621" s="33"/>
      <c r="L621" s="34"/>
      <c r="M621" s="202"/>
      <c r="N621" s="203"/>
      <c r="O621" s="59"/>
      <c r="P621" s="59"/>
      <c r="Q621" s="59"/>
      <c r="R621" s="59"/>
      <c r="S621" s="59"/>
      <c r="T621" s="60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T621" s="18" t="s">
        <v>638</v>
      </c>
      <c r="AU621" s="18" t="s">
        <v>86</v>
      </c>
    </row>
    <row r="622" spans="2:51" s="13" customFormat="1" ht="12">
      <c r="B622" s="178"/>
      <c r="D622" s="179" t="s">
        <v>245</v>
      </c>
      <c r="E622" s="180" t="s">
        <v>1</v>
      </c>
      <c r="F622" s="181" t="s">
        <v>2455</v>
      </c>
      <c r="H622" s="180" t="s">
        <v>1</v>
      </c>
      <c r="I622" s="182"/>
      <c r="L622" s="178"/>
      <c r="M622" s="183"/>
      <c r="N622" s="184"/>
      <c r="O622" s="184"/>
      <c r="P622" s="184"/>
      <c r="Q622" s="184"/>
      <c r="R622" s="184"/>
      <c r="S622" s="184"/>
      <c r="T622" s="185"/>
      <c r="AT622" s="180" t="s">
        <v>245</v>
      </c>
      <c r="AU622" s="180" t="s">
        <v>86</v>
      </c>
      <c r="AV622" s="13" t="s">
        <v>33</v>
      </c>
      <c r="AW622" s="13" t="s">
        <v>31</v>
      </c>
      <c r="AX622" s="13" t="s">
        <v>78</v>
      </c>
      <c r="AY622" s="180" t="s">
        <v>157</v>
      </c>
    </row>
    <row r="623" spans="2:51" s="14" customFormat="1" ht="12">
      <c r="B623" s="186"/>
      <c r="D623" s="179" t="s">
        <v>245</v>
      </c>
      <c r="E623" s="187" t="s">
        <v>1</v>
      </c>
      <c r="F623" s="188" t="s">
        <v>2570</v>
      </c>
      <c r="H623" s="189">
        <v>195</v>
      </c>
      <c r="I623" s="190"/>
      <c r="L623" s="186"/>
      <c r="M623" s="191"/>
      <c r="N623" s="192"/>
      <c r="O623" s="192"/>
      <c r="P623" s="192"/>
      <c r="Q623" s="192"/>
      <c r="R623" s="192"/>
      <c r="S623" s="192"/>
      <c r="T623" s="193"/>
      <c r="AT623" s="187" t="s">
        <v>245</v>
      </c>
      <c r="AU623" s="187" t="s">
        <v>86</v>
      </c>
      <c r="AV623" s="14" t="s">
        <v>86</v>
      </c>
      <c r="AW623" s="14" t="s">
        <v>31</v>
      </c>
      <c r="AX623" s="14" t="s">
        <v>33</v>
      </c>
      <c r="AY623" s="187" t="s">
        <v>157</v>
      </c>
    </row>
    <row r="624" spans="1:47" s="2" customFormat="1" ht="12">
      <c r="A624" s="33"/>
      <c r="B624" s="34"/>
      <c r="C624" s="33"/>
      <c r="D624" s="179" t="s">
        <v>782</v>
      </c>
      <c r="E624" s="33"/>
      <c r="F624" s="220" t="s">
        <v>2542</v>
      </c>
      <c r="G624" s="33"/>
      <c r="H624" s="33"/>
      <c r="I624" s="33"/>
      <c r="J624" s="33"/>
      <c r="K624" s="33"/>
      <c r="L624" s="34"/>
      <c r="M624" s="202"/>
      <c r="N624" s="203"/>
      <c r="O624" s="59"/>
      <c r="P624" s="59"/>
      <c r="Q624" s="59"/>
      <c r="R624" s="59"/>
      <c r="S624" s="59"/>
      <c r="T624" s="60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U624" s="18" t="s">
        <v>86</v>
      </c>
    </row>
    <row r="625" spans="1:47" s="2" customFormat="1" ht="12">
      <c r="A625" s="33"/>
      <c r="B625" s="34"/>
      <c r="C625" s="33"/>
      <c r="D625" s="179" t="s">
        <v>782</v>
      </c>
      <c r="E625" s="33"/>
      <c r="F625" s="221" t="s">
        <v>2535</v>
      </c>
      <c r="G625" s="33"/>
      <c r="H625" s="222">
        <v>0</v>
      </c>
      <c r="I625" s="33"/>
      <c r="J625" s="33"/>
      <c r="K625" s="33"/>
      <c r="L625" s="34"/>
      <c r="M625" s="202"/>
      <c r="N625" s="203"/>
      <c r="O625" s="59"/>
      <c r="P625" s="59"/>
      <c r="Q625" s="59"/>
      <c r="R625" s="59"/>
      <c r="S625" s="59"/>
      <c r="T625" s="60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U625" s="18" t="s">
        <v>86</v>
      </c>
    </row>
    <row r="626" spans="1:47" s="2" customFormat="1" ht="12">
      <c r="A626" s="33"/>
      <c r="B626" s="34"/>
      <c r="C626" s="33"/>
      <c r="D626" s="179" t="s">
        <v>782</v>
      </c>
      <c r="E626" s="33"/>
      <c r="F626" s="221" t="s">
        <v>2536</v>
      </c>
      <c r="G626" s="33"/>
      <c r="H626" s="222">
        <v>390</v>
      </c>
      <c r="I626" s="33"/>
      <c r="J626" s="33"/>
      <c r="K626" s="33"/>
      <c r="L626" s="34"/>
      <c r="M626" s="202"/>
      <c r="N626" s="203"/>
      <c r="O626" s="59"/>
      <c r="P626" s="59"/>
      <c r="Q626" s="59"/>
      <c r="R626" s="59"/>
      <c r="S626" s="59"/>
      <c r="T626" s="60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U626" s="18" t="s">
        <v>86</v>
      </c>
    </row>
    <row r="627" spans="1:47" s="2" customFormat="1" ht="12">
      <c r="A627" s="33"/>
      <c r="B627" s="34"/>
      <c r="C627" s="33"/>
      <c r="D627" s="179" t="s">
        <v>782</v>
      </c>
      <c r="E627" s="33"/>
      <c r="F627" s="221" t="s">
        <v>645</v>
      </c>
      <c r="G627" s="33"/>
      <c r="H627" s="222">
        <v>390</v>
      </c>
      <c r="I627" s="33"/>
      <c r="J627" s="33"/>
      <c r="K627" s="33"/>
      <c r="L627" s="34"/>
      <c r="M627" s="202"/>
      <c r="N627" s="203"/>
      <c r="O627" s="59"/>
      <c r="P627" s="59"/>
      <c r="Q627" s="59"/>
      <c r="R627" s="59"/>
      <c r="S627" s="59"/>
      <c r="T627" s="60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U627" s="18" t="s">
        <v>86</v>
      </c>
    </row>
    <row r="628" spans="1:65" s="2" customFormat="1" ht="16.5" customHeight="1">
      <c r="A628" s="33"/>
      <c r="B628" s="149"/>
      <c r="C628" s="150" t="s">
        <v>349</v>
      </c>
      <c r="D628" s="150" t="s">
        <v>160</v>
      </c>
      <c r="E628" s="151" t="s">
        <v>2571</v>
      </c>
      <c r="F628" s="152" t="s">
        <v>2572</v>
      </c>
      <c r="G628" s="153" t="s">
        <v>284</v>
      </c>
      <c r="H628" s="154">
        <v>780</v>
      </c>
      <c r="I628" s="155"/>
      <c r="J628" s="156">
        <f>ROUND(I628*H628,2)</f>
        <v>0</v>
      </c>
      <c r="K628" s="152" t="s">
        <v>636</v>
      </c>
      <c r="L628" s="34"/>
      <c r="M628" s="157" t="s">
        <v>1</v>
      </c>
      <c r="N628" s="158" t="s">
        <v>43</v>
      </c>
      <c r="O628" s="59"/>
      <c r="P628" s="159">
        <f>O628*H628</f>
        <v>0</v>
      </c>
      <c r="Q628" s="159">
        <v>0.0014</v>
      </c>
      <c r="R628" s="159">
        <f>Q628*H628</f>
        <v>1.092</v>
      </c>
      <c r="S628" s="159">
        <v>0</v>
      </c>
      <c r="T628" s="160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161" t="s">
        <v>164</v>
      </c>
      <c r="AT628" s="161" t="s">
        <v>160</v>
      </c>
      <c r="AU628" s="161" t="s">
        <v>86</v>
      </c>
      <c r="AY628" s="18" t="s">
        <v>157</v>
      </c>
      <c r="BE628" s="162">
        <f>IF(N628="základní",J628,0)</f>
        <v>0</v>
      </c>
      <c r="BF628" s="162">
        <f>IF(N628="snížená",J628,0)</f>
        <v>0</v>
      </c>
      <c r="BG628" s="162">
        <f>IF(N628="zákl. přenesená",J628,0)</f>
        <v>0</v>
      </c>
      <c r="BH628" s="162">
        <f>IF(N628="sníž. přenesená",J628,0)</f>
        <v>0</v>
      </c>
      <c r="BI628" s="162">
        <f>IF(N628="nulová",J628,0)</f>
        <v>0</v>
      </c>
      <c r="BJ628" s="18" t="s">
        <v>33</v>
      </c>
      <c r="BK628" s="162">
        <f>ROUND(I628*H628,2)</f>
        <v>0</v>
      </c>
      <c r="BL628" s="18" t="s">
        <v>164</v>
      </c>
      <c r="BM628" s="161" t="s">
        <v>2573</v>
      </c>
    </row>
    <row r="629" spans="1:47" s="2" customFormat="1" ht="12">
      <c r="A629" s="33"/>
      <c r="B629" s="34"/>
      <c r="C629" s="33"/>
      <c r="D629" s="199" t="s">
        <v>638</v>
      </c>
      <c r="E629" s="33"/>
      <c r="F629" s="200" t="s">
        <v>2574</v>
      </c>
      <c r="G629" s="33"/>
      <c r="H629" s="33"/>
      <c r="I629" s="201"/>
      <c r="J629" s="33"/>
      <c r="K629" s="33"/>
      <c r="L629" s="34"/>
      <c r="M629" s="202"/>
      <c r="N629" s="203"/>
      <c r="O629" s="59"/>
      <c r="P629" s="59"/>
      <c r="Q629" s="59"/>
      <c r="R629" s="59"/>
      <c r="S629" s="59"/>
      <c r="T629" s="60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T629" s="18" t="s">
        <v>638</v>
      </c>
      <c r="AU629" s="18" t="s">
        <v>86</v>
      </c>
    </row>
    <row r="630" spans="2:51" s="14" customFormat="1" ht="12">
      <c r="B630" s="186"/>
      <c r="D630" s="179" t="s">
        <v>245</v>
      </c>
      <c r="E630" s="187" t="s">
        <v>1</v>
      </c>
      <c r="F630" s="188" t="s">
        <v>2575</v>
      </c>
      <c r="H630" s="189">
        <v>780</v>
      </c>
      <c r="I630" s="190"/>
      <c r="L630" s="186"/>
      <c r="M630" s="191"/>
      <c r="N630" s="192"/>
      <c r="O630" s="192"/>
      <c r="P630" s="192"/>
      <c r="Q630" s="192"/>
      <c r="R630" s="192"/>
      <c r="S630" s="192"/>
      <c r="T630" s="193"/>
      <c r="AT630" s="187" t="s">
        <v>245</v>
      </c>
      <c r="AU630" s="187" t="s">
        <v>86</v>
      </c>
      <c r="AV630" s="14" t="s">
        <v>86</v>
      </c>
      <c r="AW630" s="14" t="s">
        <v>31</v>
      </c>
      <c r="AX630" s="14" t="s">
        <v>33</v>
      </c>
      <c r="AY630" s="187" t="s">
        <v>157</v>
      </c>
    </row>
    <row r="631" spans="1:47" s="2" customFormat="1" ht="12">
      <c r="A631" s="33"/>
      <c r="B631" s="34"/>
      <c r="C631" s="33"/>
      <c r="D631" s="179" t="s">
        <v>782</v>
      </c>
      <c r="E631" s="33"/>
      <c r="F631" s="220" t="s">
        <v>2542</v>
      </c>
      <c r="G631" s="33"/>
      <c r="H631" s="33"/>
      <c r="I631" s="33"/>
      <c r="J631" s="33"/>
      <c r="K631" s="33"/>
      <c r="L631" s="34"/>
      <c r="M631" s="202"/>
      <c r="N631" s="203"/>
      <c r="O631" s="59"/>
      <c r="P631" s="59"/>
      <c r="Q631" s="59"/>
      <c r="R631" s="59"/>
      <c r="S631" s="59"/>
      <c r="T631" s="60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U631" s="18" t="s">
        <v>86</v>
      </c>
    </row>
    <row r="632" spans="1:47" s="2" customFormat="1" ht="12">
      <c r="A632" s="33"/>
      <c r="B632" s="34"/>
      <c r="C632" s="33"/>
      <c r="D632" s="179" t="s">
        <v>782</v>
      </c>
      <c r="E632" s="33"/>
      <c r="F632" s="221" t="s">
        <v>2535</v>
      </c>
      <c r="G632" s="33"/>
      <c r="H632" s="222">
        <v>0</v>
      </c>
      <c r="I632" s="33"/>
      <c r="J632" s="33"/>
      <c r="K632" s="33"/>
      <c r="L632" s="34"/>
      <c r="M632" s="202"/>
      <c r="N632" s="203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U632" s="18" t="s">
        <v>86</v>
      </c>
    </row>
    <row r="633" spans="1:47" s="2" customFormat="1" ht="12">
      <c r="A633" s="33"/>
      <c r="B633" s="34"/>
      <c r="C633" s="33"/>
      <c r="D633" s="179" t="s">
        <v>782</v>
      </c>
      <c r="E633" s="33"/>
      <c r="F633" s="221" t="s">
        <v>2536</v>
      </c>
      <c r="G633" s="33"/>
      <c r="H633" s="222">
        <v>390</v>
      </c>
      <c r="I633" s="33"/>
      <c r="J633" s="33"/>
      <c r="K633" s="33"/>
      <c r="L633" s="34"/>
      <c r="M633" s="202"/>
      <c r="N633" s="203"/>
      <c r="O633" s="59"/>
      <c r="P633" s="59"/>
      <c r="Q633" s="59"/>
      <c r="R633" s="59"/>
      <c r="S633" s="59"/>
      <c r="T633" s="60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U633" s="18" t="s">
        <v>86</v>
      </c>
    </row>
    <row r="634" spans="1:47" s="2" customFormat="1" ht="12">
      <c r="A634" s="33"/>
      <c r="B634" s="34"/>
      <c r="C634" s="33"/>
      <c r="D634" s="179" t="s">
        <v>782</v>
      </c>
      <c r="E634" s="33"/>
      <c r="F634" s="221" t="s">
        <v>645</v>
      </c>
      <c r="G634" s="33"/>
      <c r="H634" s="222">
        <v>390</v>
      </c>
      <c r="I634" s="33"/>
      <c r="J634" s="33"/>
      <c r="K634" s="33"/>
      <c r="L634" s="34"/>
      <c r="M634" s="202"/>
      <c r="N634" s="203"/>
      <c r="O634" s="59"/>
      <c r="P634" s="59"/>
      <c r="Q634" s="59"/>
      <c r="R634" s="59"/>
      <c r="S634" s="59"/>
      <c r="T634" s="60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U634" s="18" t="s">
        <v>86</v>
      </c>
    </row>
    <row r="635" spans="1:65" s="2" customFormat="1" ht="16.5" customHeight="1">
      <c r="A635" s="33"/>
      <c r="B635" s="149"/>
      <c r="C635" s="150" t="s">
        <v>1086</v>
      </c>
      <c r="D635" s="150" t="s">
        <v>160</v>
      </c>
      <c r="E635" s="151" t="s">
        <v>2459</v>
      </c>
      <c r="F635" s="152" t="s">
        <v>2460</v>
      </c>
      <c r="G635" s="153" t="s">
        <v>284</v>
      </c>
      <c r="H635" s="154">
        <v>390</v>
      </c>
      <c r="I635" s="155"/>
      <c r="J635" s="156">
        <f>ROUND(I635*H635,2)</f>
        <v>0</v>
      </c>
      <c r="K635" s="152" t="s">
        <v>636</v>
      </c>
      <c r="L635" s="34"/>
      <c r="M635" s="157" t="s">
        <v>1</v>
      </c>
      <c r="N635" s="158" t="s">
        <v>43</v>
      </c>
      <c r="O635" s="59"/>
      <c r="P635" s="159">
        <f>O635*H635</f>
        <v>0</v>
      </c>
      <c r="Q635" s="159">
        <v>0</v>
      </c>
      <c r="R635" s="159">
        <f>Q635*H635</f>
        <v>0</v>
      </c>
      <c r="S635" s="159">
        <v>0</v>
      </c>
      <c r="T635" s="160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1" t="s">
        <v>164</v>
      </c>
      <c r="AT635" s="161" t="s">
        <v>160</v>
      </c>
      <c r="AU635" s="161" t="s">
        <v>86</v>
      </c>
      <c r="AY635" s="18" t="s">
        <v>157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8" t="s">
        <v>33</v>
      </c>
      <c r="BK635" s="162">
        <f>ROUND(I635*H635,2)</f>
        <v>0</v>
      </c>
      <c r="BL635" s="18" t="s">
        <v>164</v>
      </c>
      <c r="BM635" s="161" t="s">
        <v>2576</v>
      </c>
    </row>
    <row r="636" spans="1:47" s="2" customFormat="1" ht="12">
      <c r="A636" s="33"/>
      <c r="B636" s="34"/>
      <c r="C636" s="33"/>
      <c r="D636" s="199" t="s">
        <v>638</v>
      </c>
      <c r="E636" s="33"/>
      <c r="F636" s="200" t="s">
        <v>2462</v>
      </c>
      <c r="G636" s="33"/>
      <c r="H636" s="33"/>
      <c r="I636" s="201"/>
      <c r="J636" s="33"/>
      <c r="K636" s="33"/>
      <c r="L636" s="34"/>
      <c r="M636" s="202"/>
      <c r="N636" s="203"/>
      <c r="O636" s="59"/>
      <c r="P636" s="59"/>
      <c r="Q636" s="59"/>
      <c r="R636" s="59"/>
      <c r="S636" s="59"/>
      <c r="T636" s="60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T636" s="18" t="s">
        <v>638</v>
      </c>
      <c r="AU636" s="18" t="s">
        <v>86</v>
      </c>
    </row>
    <row r="637" spans="2:51" s="14" customFormat="1" ht="12">
      <c r="B637" s="186"/>
      <c r="D637" s="179" t="s">
        <v>245</v>
      </c>
      <c r="E637" s="187" t="s">
        <v>1</v>
      </c>
      <c r="F637" s="188" t="s">
        <v>2367</v>
      </c>
      <c r="H637" s="189">
        <v>390</v>
      </c>
      <c r="I637" s="190"/>
      <c r="L637" s="186"/>
      <c r="M637" s="191"/>
      <c r="N637" s="192"/>
      <c r="O637" s="192"/>
      <c r="P637" s="192"/>
      <c r="Q637" s="192"/>
      <c r="R637" s="192"/>
      <c r="S637" s="192"/>
      <c r="T637" s="193"/>
      <c r="AT637" s="187" t="s">
        <v>245</v>
      </c>
      <c r="AU637" s="187" t="s">
        <v>86</v>
      </c>
      <c r="AV637" s="14" t="s">
        <v>86</v>
      </c>
      <c r="AW637" s="14" t="s">
        <v>31</v>
      </c>
      <c r="AX637" s="14" t="s">
        <v>33</v>
      </c>
      <c r="AY637" s="187" t="s">
        <v>157</v>
      </c>
    </row>
    <row r="638" spans="1:47" s="2" customFormat="1" ht="12">
      <c r="A638" s="33"/>
      <c r="B638" s="34"/>
      <c r="C638" s="33"/>
      <c r="D638" s="179" t="s">
        <v>782</v>
      </c>
      <c r="E638" s="33"/>
      <c r="F638" s="220" t="s">
        <v>2542</v>
      </c>
      <c r="G638" s="33"/>
      <c r="H638" s="33"/>
      <c r="I638" s="33"/>
      <c r="J638" s="33"/>
      <c r="K638" s="33"/>
      <c r="L638" s="34"/>
      <c r="M638" s="202"/>
      <c r="N638" s="203"/>
      <c r="O638" s="59"/>
      <c r="P638" s="59"/>
      <c r="Q638" s="59"/>
      <c r="R638" s="59"/>
      <c r="S638" s="59"/>
      <c r="T638" s="60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U638" s="18" t="s">
        <v>86</v>
      </c>
    </row>
    <row r="639" spans="1:47" s="2" customFormat="1" ht="12">
      <c r="A639" s="33"/>
      <c r="B639" s="34"/>
      <c r="C639" s="33"/>
      <c r="D639" s="179" t="s">
        <v>782</v>
      </c>
      <c r="E639" s="33"/>
      <c r="F639" s="221" t="s">
        <v>2535</v>
      </c>
      <c r="G639" s="33"/>
      <c r="H639" s="222">
        <v>0</v>
      </c>
      <c r="I639" s="33"/>
      <c r="J639" s="33"/>
      <c r="K639" s="33"/>
      <c r="L639" s="34"/>
      <c r="M639" s="202"/>
      <c r="N639" s="203"/>
      <c r="O639" s="59"/>
      <c r="P639" s="59"/>
      <c r="Q639" s="59"/>
      <c r="R639" s="59"/>
      <c r="S639" s="59"/>
      <c r="T639" s="60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U639" s="18" t="s">
        <v>86</v>
      </c>
    </row>
    <row r="640" spans="1:47" s="2" customFormat="1" ht="12">
      <c r="A640" s="33"/>
      <c r="B640" s="34"/>
      <c r="C640" s="33"/>
      <c r="D640" s="179" t="s">
        <v>782</v>
      </c>
      <c r="E640" s="33"/>
      <c r="F640" s="221" t="s">
        <v>2536</v>
      </c>
      <c r="G640" s="33"/>
      <c r="H640" s="222">
        <v>390</v>
      </c>
      <c r="I640" s="33"/>
      <c r="J640" s="33"/>
      <c r="K640" s="33"/>
      <c r="L640" s="34"/>
      <c r="M640" s="202"/>
      <c r="N640" s="203"/>
      <c r="O640" s="59"/>
      <c r="P640" s="59"/>
      <c r="Q640" s="59"/>
      <c r="R640" s="59"/>
      <c r="S640" s="59"/>
      <c r="T640" s="60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U640" s="18" t="s">
        <v>86</v>
      </c>
    </row>
    <row r="641" spans="1:47" s="2" customFormat="1" ht="12">
      <c r="A641" s="33"/>
      <c r="B641" s="34"/>
      <c r="C641" s="33"/>
      <c r="D641" s="179" t="s">
        <v>782</v>
      </c>
      <c r="E641" s="33"/>
      <c r="F641" s="221" t="s">
        <v>645</v>
      </c>
      <c r="G641" s="33"/>
      <c r="H641" s="222">
        <v>390</v>
      </c>
      <c r="I641" s="33"/>
      <c r="J641" s="33"/>
      <c r="K641" s="33"/>
      <c r="L641" s="34"/>
      <c r="M641" s="202"/>
      <c r="N641" s="203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U641" s="18" t="s">
        <v>86</v>
      </c>
    </row>
    <row r="642" spans="1:65" s="2" customFormat="1" ht="16.5" customHeight="1">
      <c r="A642" s="33"/>
      <c r="B642" s="149"/>
      <c r="C642" s="150" t="s">
        <v>351</v>
      </c>
      <c r="D642" s="150" t="s">
        <v>160</v>
      </c>
      <c r="E642" s="151" t="s">
        <v>2463</v>
      </c>
      <c r="F642" s="152" t="s">
        <v>2464</v>
      </c>
      <c r="G642" s="153" t="s">
        <v>284</v>
      </c>
      <c r="H642" s="154">
        <v>390</v>
      </c>
      <c r="I642" s="155"/>
      <c r="J642" s="156">
        <f>ROUND(I642*H642,2)</f>
        <v>0</v>
      </c>
      <c r="K642" s="152" t="s">
        <v>636</v>
      </c>
      <c r="L642" s="34"/>
      <c r="M642" s="157" t="s">
        <v>1</v>
      </c>
      <c r="N642" s="158" t="s">
        <v>43</v>
      </c>
      <c r="O642" s="59"/>
      <c r="P642" s="159">
        <f>O642*H642</f>
        <v>0</v>
      </c>
      <c r="Q642" s="159">
        <v>0</v>
      </c>
      <c r="R642" s="159">
        <f>Q642*H642</f>
        <v>0</v>
      </c>
      <c r="S642" s="159">
        <v>0</v>
      </c>
      <c r="T642" s="160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61" t="s">
        <v>164</v>
      </c>
      <c r="AT642" s="161" t="s">
        <v>160</v>
      </c>
      <c r="AU642" s="161" t="s">
        <v>86</v>
      </c>
      <c r="AY642" s="18" t="s">
        <v>157</v>
      </c>
      <c r="BE642" s="162">
        <f>IF(N642="základní",J642,0)</f>
        <v>0</v>
      </c>
      <c r="BF642" s="162">
        <f>IF(N642="snížená",J642,0)</f>
        <v>0</v>
      </c>
      <c r="BG642" s="162">
        <f>IF(N642="zákl. přenesená",J642,0)</f>
        <v>0</v>
      </c>
      <c r="BH642" s="162">
        <f>IF(N642="sníž. přenesená",J642,0)</f>
        <v>0</v>
      </c>
      <c r="BI642" s="162">
        <f>IF(N642="nulová",J642,0)</f>
        <v>0</v>
      </c>
      <c r="BJ642" s="18" t="s">
        <v>33</v>
      </c>
      <c r="BK642" s="162">
        <f>ROUND(I642*H642,2)</f>
        <v>0</v>
      </c>
      <c r="BL642" s="18" t="s">
        <v>164</v>
      </c>
      <c r="BM642" s="161" t="s">
        <v>2577</v>
      </c>
    </row>
    <row r="643" spans="1:47" s="2" customFormat="1" ht="12">
      <c r="A643" s="33"/>
      <c r="B643" s="34"/>
      <c r="C643" s="33"/>
      <c r="D643" s="199" t="s">
        <v>638</v>
      </c>
      <c r="E643" s="33"/>
      <c r="F643" s="200" t="s">
        <v>2466</v>
      </c>
      <c r="G643" s="33"/>
      <c r="H643" s="33"/>
      <c r="I643" s="201"/>
      <c r="J643" s="33"/>
      <c r="K643" s="33"/>
      <c r="L643" s="34"/>
      <c r="M643" s="202"/>
      <c r="N643" s="203"/>
      <c r="O643" s="59"/>
      <c r="P643" s="59"/>
      <c r="Q643" s="59"/>
      <c r="R643" s="59"/>
      <c r="S643" s="59"/>
      <c r="T643" s="60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T643" s="18" t="s">
        <v>638</v>
      </c>
      <c r="AU643" s="18" t="s">
        <v>86</v>
      </c>
    </row>
    <row r="644" spans="2:51" s="14" customFormat="1" ht="12">
      <c r="B644" s="186"/>
      <c r="D644" s="179" t="s">
        <v>245</v>
      </c>
      <c r="E644" s="187" t="s">
        <v>1</v>
      </c>
      <c r="F644" s="188" t="s">
        <v>2367</v>
      </c>
      <c r="H644" s="189">
        <v>390</v>
      </c>
      <c r="I644" s="190"/>
      <c r="L644" s="186"/>
      <c r="M644" s="191"/>
      <c r="N644" s="192"/>
      <c r="O644" s="192"/>
      <c r="P644" s="192"/>
      <c r="Q644" s="192"/>
      <c r="R644" s="192"/>
      <c r="S644" s="192"/>
      <c r="T644" s="193"/>
      <c r="AT644" s="187" t="s">
        <v>245</v>
      </c>
      <c r="AU644" s="187" t="s">
        <v>86</v>
      </c>
      <c r="AV644" s="14" t="s">
        <v>86</v>
      </c>
      <c r="AW644" s="14" t="s">
        <v>31</v>
      </c>
      <c r="AX644" s="14" t="s">
        <v>33</v>
      </c>
      <c r="AY644" s="187" t="s">
        <v>157</v>
      </c>
    </row>
    <row r="645" spans="1:47" s="2" customFormat="1" ht="12">
      <c r="A645" s="33"/>
      <c r="B645" s="34"/>
      <c r="C645" s="33"/>
      <c r="D645" s="179" t="s">
        <v>782</v>
      </c>
      <c r="E645" s="33"/>
      <c r="F645" s="220" t="s">
        <v>2542</v>
      </c>
      <c r="G645" s="33"/>
      <c r="H645" s="33"/>
      <c r="I645" s="33"/>
      <c r="J645" s="33"/>
      <c r="K645" s="33"/>
      <c r="L645" s="34"/>
      <c r="M645" s="202"/>
      <c r="N645" s="203"/>
      <c r="O645" s="59"/>
      <c r="P645" s="59"/>
      <c r="Q645" s="59"/>
      <c r="R645" s="59"/>
      <c r="S645" s="59"/>
      <c r="T645" s="60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U645" s="18" t="s">
        <v>86</v>
      </c>
    </row>
    <row r="646" spans="1:47" s="2" customFormat="1" ht="12">
      <c r="A646" s="33"/>
      <c r="B646" s="34"/>
      <c r="C646" s="33"/>
      <c r="D646" s="179" t="s">
        <v>782</v>
      </c>
      <c r="E646" s="33"/>
      <c r="F646" s="221" t="s">
        <v>2535</v>
      </c>
      <c r="G646" s="33"/>
      <c r="H646" s="222">
        <v>0</v>
      </c>
      <c r="I646" s="33"/>
      <c r="J646" s="33"/>
      <c r="K646" s="33"/>
      <c r="L646" s="34"/>
      <c r="M646" s="202"/>
      <c r="N646" s="203"/>
      <c r="O646" s="59"/>
      <c r="P646" s="59"/>
      <c r="Q646" s="59"/>
      <c r="R646" s="59"/>
      <c r="S646" s="59"/>
      <c r="T646" s="60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U646" s="18" t="s">
        <v>86</v>
      </c>
    </row>
    <row r="647" spans="1:47" s="2" customFormat="1" ht="12">
      <c r="A647" s="33"/>
      <c r="B647" s="34"/>
      <c r="C647" s="33"/>
      <c r="D647" s="179" t="s">
        <v>782</v>
      </c>
      <c r="E647" s="33"/>
      <c r="F647" s="221" t="s">
        <v>2536</v>
      </c>
      <c r="G647" s="33"/>
      <c r="H647" s="222">
        <v>390</v>
      </c>
      <c r="I647" s="33"/>
      <c r="J647" s="33"/>
      <c r="K647" s="33"/>
      <c r="L647" s="34"/>
      <c r="M647" s="202"/>
      <c r="N647" s="203"/>
      <c r="O647" s="59"/>
      <c r="P647" s="59"/>
      <c r="Q647" s="59"/>
      <c r="R647" s="59"/>
      <c r="S647" s="59"/>
      <c r="T647" s="60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U647" s="18" t="s">
        <v>86</v>
      </c>
    </row>
    <row r="648" spans="1:47" s="2" customFormat="1" ht="12">
      <c r="A648" s="33"/>
      <c r="B648" s="34"/>
      <c r="C648" s="33"/>
      <c r="D648" s="179" t="s">
        <v>782</v>
      </c>
      <c r="E648" s="33"/>
      <c r="F648" s="221" t="s">
        <v>645</v>
      </c>
      <c r="G648" s="33"/>
      <c r="H648" s="222">
        <v>390</v>
      </c>
      <c r="I648" s="33"/>
      <c r="J648" s="33"/>
      <c r="K648" s="33"/>
      <c r="L648" s="34"/>
      <c r="M648" s="202"/>
      <c r="N648" s="203"/>
      <c r="O648" s="59"/>
      <c r="P648" s="59"/>
      <c r="Q648" s="59"/>
      <c r="R648" s="59"/>
      <c r="S648" s="59"/>
      <c r="T648" s="60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U648" s="18" t="s">
        <v>86</v>
      </c>
    </row>
    <row r="649" spans="1:65" s="2" customFormat="1" ht="16.5" customHeight="1">
      <c r="A649" s="33"/>
      <c r="B649" s="149"/>
      <c r="C649" s="150" t="s">
        <v>1096</v>
      </c>
      <c r="D649" s="150" t="s">
        <v>160</v>
      </c>
      <c r="E649" s="151" t="s">
        <v>2578</v>
      </c>
      <c r="F649" s="152" t="s">
        <v>2579</v>
      </c>
      <c r="G649" s="153" t="s">
        <v>284</v>
      </c>
      <c r="H649" s="154">
        <v>58.5</v>
      </c>
      <c r="I649" s="155"/>
      <c r="J649" s="156">
        <f>ROUND(I649*H649,2)</f>
        <v>0</v>
      </c>
      <c r="K649" s="152" t="s">
        <v>636</v>
      </c>
      <c r="L649" s="34"/>
      <c r="M649" s="157" t="s">
        <v>1</v>
      </c>
      <c r="N649" s="158" t="s">
        <v>43</v>
      </c>
      <c r="O649" s="59"/>
      <c r="P649" s="159">
        <f>O649*H649</f>
        <v>0</v>
      </c>
      <c r="Q649" s="159">
        <v>0.06043</v>
      </c>
      <c r="R649" s="159">
        <f>Q649*H649</f>
        <v>3.535155</v>
      </c>
      <c r="S649" s="159">
        <v>0</v>
      </c>
      <c r="T649" s="160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61" t="s">
        <v>164</v>
      </c>
      <c r="AT649" s="161" t="s">
        <v>160</v>
      </c>
      <c r="AU649" s="161" t="s">
        <v>86</v>
      </c>
      <c r="AY649" s="18" t="s">
        <v>157</v>
      </c>
      <c r="BE649" s="162">
        <f>IF(N649="základní",J649,0)</f>
        <v>0</v>
      </c>
      <c r="BF649" s="162">
        <f>IF(N649="snížená",J649,0)</f>
        <v>0</v>
      </c>
      <c r="BG649" s="162">
        <f>IF(N649="zákl. přenesená",J649,0)</f>
        <v>0</v>
      </c>
      <c r="BH649" s="162">
        <f>IF(N649="sníž. přenesená",J649,0)</f>
        <v>0</v>
      </c>
      <c r="BI649" s="162">
        <f>IF(N649="nulová",J649,0)</f>
        <v>0</v>
      </c>
      <c r="BJ649" s="18" t="s">
        <v>33</v>
      </c>
      <c r="BK649" s="162">
        <f>ROUND(I649*H649,2)</f>
        <v>0</v>
      </c>
      <c r="BL649" s="18" t="s">
        <v>164</v>
      </c>
      <c r="BM649" s="161" t="s">
        <v>2580</v>
      </c>
    </row>
    <row r="650" spans="1:47" s="2" customFormat="1" ht="12">
      <c r="A650" s="33"/>
      <c r="B650" s="34"/>
      <c r="C650" s="33"/>
      <c r="D650" s="199" t="s">
        <v>638</v>
      </c>
      <c r="E650" s="33"/>
      <c r="F650" s="200" t="s">
        <v>2581</v>
      </c>
      <c r="G650" s="33"/>
      <c r="H650" s="33"/>
      <c r="I650" s="201"/>
      <c r="J650" s="33"/>
      <c r="K650" s="33"/>
      <c r="L650" s="34"/>
      <c r="M650" s="202"/>
      <c r="N650" s="203"/>
      <c r="O650" s="59"/>
      <c r="P650" s="59"/>
      <c r="Q650" s="59"/>
      <c r="R650" s="59"/>
      <c r="S650" s="59"/>
      <c r="T650" s="60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T650" s="18" t="s">
        <v>638</v>
      </c>
      <c r="AU650" s="18" t="s">
        <v>86</v>
      </c>
    </row>
    <row r="651" spans="2:51" s="14" customFormat="1" ht="12">
      <c r="B651" s="186"/>
      <c r="D651" s="179" t="s">
        <v>245</v>
      </c>
      <c r="E651" s="187" t="s">
        <v>1</v>
      </c>
      <c r="F651" s="188" t="s">
        <v>2556</v>
      </c>
      <c r="H651" s="189">
        <v>58.5</v>
      </c>
      <c r="I651" s="190"/>
      <c r="L651" s="186"/>
      <c r="M651" s="191"/>
      <c r="N651" s="192"/>
      <c r="O651" s="192"/>
      <c r="P651" s="192"/>
      <c r="Q651" s="192"/>
      <c r="R651" s="192"/>
      <c r="S651" s="192"/>
      <c r="T651" s="193"/>
      <c r="AT651" s="187" t="s">
        <v>245</v>
      </c>
      <c r="AU651" s="187" t="s">
        <v>86</v>
      </c>
      <c r="AV651" s="14" t="s">
        <v>86</v>
      </c>
      <c r="AW651" s="14" t="s">
        <v>31</v>
      </c>
      <c r="AX651" s="14" t="s">
        <v>33</v>
      </c>
      <c r="AY651" s="187" t="s">
        <v>157</v>
      </c>
    </row>
    <row r="652" spans="1:47" s="2" customFormat="1" ht="12">
      <c r="A652" s="33"/>
      <c r="B652" s="34"/>
      <c r="C652" s="33"/>
      <c r="D652" s="179" t="s">
        <v>782</v>
      </c>
      <c r="E652" s="33"/>
      <c r="F652" s="220" t="s">
        <v>2542</v>
      </c>
      <c r="G652" s="33"/>
      <c r="H652" s="33"/>
      <c r="I652" s="33"/>
      <c r="J652" s="33"/>
      <c r="K652" s="33"/>
      <c r="L652" s="34"/>
      <c r="M652" s="202"/>
      <c r="N652" s="203"/>
      <c r="O652" s="59"/>
      <c r="P652" s="59"/>
      <c r="Q652" s="59"/>
      <c r="R652" s="59"/>
      <c r="S652" s="59"/>
      <c r="T652" s="60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U652" s="18" t="s">
        <v>86</v>
      </c>
    </row>
    <row r="653" spans="1:47" s="2" customFormat="1" ht="12">
      <c r="A653" s="33"/>
      <c r="B653" s="34"/>
      <c r="C653" s="33"/>
      <c r="D653" s="179" t="s">
        <v>782</v>
      </c>
      <c r="E653" s="33"/>
      <c r="F653" s="221" t="s">
        <v>2535</v>
      </c>
      <c r="G653" s="33"/>
      <c r="H653" s="222">
        <v>0</v>
      </c>
      <c r="I653" s="33"/>
      <c r="J653" s="33"/>
      <c r="K653" s="33"/>
      <c r="L653" s="34"/>
      <c r="M653" s="202"/>
      <c r="N653" s="203"/>
      <c r="O653" s="59"/>
      <c r="P653" s="59"/>
      <c r="Q653" s="59"/>
      <c r="R653" s="59"/>
      <c r="S653" s="59"/>
      <c r="T653" s="60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U653" s="18" t="s">
        <v>86</v>
      </c>
    </row>
    <row r="654" spans="1:47" s="2" customFormat="1" ht="12">
      <c r="A654" s="33"/>
      <c r="B654" s="34"/>
      <c r="C654" s="33"/>
      <c r="D654" s="179" t="s">
        <v>782</v>
      </c>
      <c r="E654" s="33"/>
      <c r="F654" s="221" t="s">
        <v>2536</v>
      </c>
      <c r="G654" s="33"/>
      <c r="H654" s="222">
        <v>390</v>
      </c>
      <c r="I654" s="33"/>
      <c r="J654" s="33"/>
      <c r="K654" s="33"/>
      <c r="L654" s="34"/>
      <c r="M654" s="202"/>
      <c r="N654" s="203"/>
      <c r="O654" s="59"/>
      <c r="P654" s="59"/>
      <c r="Q654" s="59"/>
      <c r="R654" s="59"/>
      <c r="S654" s="59"/>
      <c r="T654" s="60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U654" s="18" t="s">
        <v>86</v>
      </c>
    </row>
    <row r="655" spans="1:47" s="2" customFormat="1" ht="12">
      <c r="A655" s="33"/>
      <c r="B655" s="34"/>
      <c r="C655" s="33"/>
      <c r="D655" s="179" t="s">
        <v>782</v>
      </c>
      <c r="E655" s="33"/>
      <c r="F655" s="221" t="s">
        <v>645</v>
      </c>
      <c r="G655" s="33"/>
      <c r="H655" s="222">
        <v>390</v>
      </c>
      <c r="I655" s="33"/>
      <c r="J655" s="33"/>
      <c r="K655" s="33"/>
      <c r="L655" s="34"/>
      <c r="M655" s="202"/>
      <c r="N655" s="203"/>
      <c r="O655" s="59"/>
      <c r="P655" s="59"/>
      <c r="Q655" s="59"/>
      <c r="R655" s="59"/>
      <c r="S655" s="59"/>
      <c r="T655" s="60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U655" s="18" t="s">
        <v>86</v>
      </c>
    </row>
    <row r="656" spans="1:65" s="2" customFormat="1" ht="16.5" customHeight="1">
      <c r="A656" s="33"/>
      <c r="B656" s="149"/>
      <c r="C656" s="150" t="s">
        <v>354</v>
      </c>
      <c r="D656" s="150" t="s">
        <v>160</v>
      </c>
      <c r="E656" s="151" t="s">
        <v>2582</v>
      </c>
      <c r="F656" s="152" t="s">
        <v>2583</v>
      </c>
      <c r="G656" s="153" t="s">
        <v>284</v>
      </c>
      <c r="H656" s="154">
        <v>58.5</v>
      </c>
      <c r="I656" s="155"/>
      <c r="J656" s="156">
        <f>ROUND(I656*H656,2)</f>
        <v>0</v>
      </c>
      <c r="K656" s="152" t="s">
        <v>636</v>
      </c>
      <c r="L656" s="34"/>
      <c r="M656" s="157" t="s">
        <v>1</v>
      </c>
      <c r="N656" s="158" t="s">
        <v>43</v>
      </c>
      <c r="O656" s="59"/>
      <c r="P656" s="159">
        <f>O656*H656</f>
        <v>0</v>
      </c>
      <c r="Q656" s="159">
        <v>0</v>
      </c>
      <c r="R656" s="159">
        <f>Q656*H656</f>
        <v>0</v>
      </c>
      <c r="S656" s="159">
        <v>0</v>
      </c>
      <c r="T656" s="160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1" t="s">
        <v>164</v>
      </c>
      <c r="AT656" s="161" t="s">
        <v>160</v>
      </c>
      <c r="AU656" s="161" t="s">
        <v>86</v>
      </c>
      <c r="AY656" s="18" t="s">
        <v>157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8" t="s">
        <v>33</v>
      </c>
      <c r="BK656" s="162">
        <f>ROUND(I656*H656,2)</f>
        <v>0</v>
      </c>
      <c r="BL656" s="18" t="s">
        <v>164</v>
      </c>
      <c r="BM656" s="161" t="s">
        <v>2584</v>
      </c>
    </row>
    <row r="657" spans="1:47" s="2" customFormat="1" ht="12">
      <c r="A657" s="33"/>
      <c r="B657" s="34"/>
      <c r="C657" s="33"/>
      <c r="D657" s="199" t="s">
        <v>638</v>
      </c>
      <c r="E657" s="33"/>
      <c r="F657" s="200" t="s">
        <v>2585</v>
      </c>
      <c r="G657" s="33"/>
      <c r="H657" s="33"/>
      <c r="I657" s="201"/>
      <c r="J657" s="33"/>
      <c r="K657" s="33"/>
      <c r="L657" s="34"/>
      <c r="M657" s="202"/>
      <c r="N657" s="203"/>
      <c r="O657" s="59"/>
      <c r="P657" s="59"/>
      <c r="Q657" s="59"/>
      <c r="R657" s="59"/>
      <c r="S657" s="59"/>
      <c r="T657" s="60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T657" s="18" t="s">
        <v>638</v>
      </c>
      <c r="AU657" s="18" t="s">
        <v>86</v>
      </c>
    </row>
    <row r="658" spans="2:51" s="14" customFormat="1" ht="12">
      <c r="B658" s="186"/>
      <c r="D658" s="179" t="s">
        <v>245</v>
      </c>
      <c r="E658" s="187" t="s">
        <v>1</v>
      </c>
      <c r="F658" s="188" t="s">
        <v>2556</v>
      </c>
      <c r="H658" s="189">
        <v>58.5</v>
      </c>
      <c r="I658" s="190"/>
      <c r="L658" s="186"/>
      <c r="M658" s="191"/>
      <c r="N658" s="192"/>
      <c r="O658" s="192"/>
      <c r="P658" s="192"/>
      <c r="Q658" s="192"/>
      <c r="R658" s="192"/>
      <c r="S658" s="192"/>
      <c r="T658" s="193"/>
      <c r="AT658" s="187" t="s">
        <v>245</v>
      </c>
      <c r="AU658" s="187" t="s">
        <v>86</v>
      </c>
      <c r="AV658" s="14" t="s">
        <v>86</v>
      </c>
      <c r="AW658" s="14" t="s">
        <v>31</v>
      </c>
      <c r="AX658" s="14" t="s">
        <v>33</v>
      </c>
      <c r="AY658" s="187" t="s">
        <v>157</v>
      </c>
    </row>
    <row r="659" spans="1:47" s="2" customFormat="1" ht="12">
      <c r="A659" s="33"/>
      <c r="B659" s="34"/>
      <c r="C659" s="33"/>
      <c r="D659" s="179" t="s">
        <v>782</v>
      </c>
      <c r="E659" s="33"/>
      <c r="F659" s="220" t="s">
        <v>2542</v>
      </c>
      <c r="G659" s="33"/>
      <c r="H659" s="33"/>
      <c r="I659" s="33"/>
      <c r="J659" s="33"/>
      <c r="K659" s="33"/>
      <c r="L659" s="34"/>
      <c r="M659" s="202"/>
      <c r="N659" s="203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U659" s="18" t="s">
        <v>86</v>
      </c>
    </row>
    <row r="660" spans="1:47" s="2" customFormat="1" ht="12">
      <c r="A660" s="33"/>
      <c r="B660" s="34"/>
      <c r="C660" s="33"/>
      <c r="D660" s="179" t="s">
        <v>782</v>
      </c>
      <c r="E660" s="33"/>
      <c r="F660" s="221" t="s">
        <v>2535</v>
      </c>
      <c r="G660" s="33"/>
      <c r="H660" s="222">
        <v>0</v>
      </c>
      <c r="I660" s="33"/>
      <c r="J660" s="33"/>
      <c r="K660" s="33"/>
      <c r="L660" s="34"/>
      <c r="M660" s="202"/>
      <c r="N660" s="203"/>
      <c r="O660" s="59"/>
      <c r="P660" s="59"/>
      <c r="Q660" s="59"/>
      <c r="R660" s="59"/>
      <c r="S660" s="59"/>
      <c r="T660" s="60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U660" s="18" t="s">
        <v>86</v>
      </c>
    </row>
    <row r="661" spans="1:47" s="2" customFormat="1" ht="12">
      <c r="A661" s="33"/>
      <c r="B661" s="34"/>
      <c r="C661" s="33"/>
      <c r="D661" s="179" t="s">
        <v>782</v>
      </c>
      <c r="E661" s="33"/>
      <c r="F661" s="221" t="s">
        <v>2536</v>
      </c>
      <c r="G661" s="33"/>
      <c r="H661" s="222">
        <v>390</v>
      </c>
      <c r="I661" s="33"/>
      <c r="J661" s="33"/>
      <c r="K661" s="33"/>
      <c r="L661" s="34"/>
      <c r="M661" s="202"/>
      <c r="N661" s="203"/>
      <c r="O661" s="59"/>
      <c r="P661" s="59"/>
      <c r="Q661" s="59"/>
      <c r="R661" s="59"/>
      <c r="S661" s="59"/>
      <c r="T661" s="60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U661" s="18" t="s">
        <v>86</v>
      </c>
    </row>
    <row r="662" spans="1:47" s="2" customFormat="1" ht="12">
      <c r="A662" s="33"/>
      <c r="B662" s="34"/>
      <c r="C662" s="33"/>
      <c r="D662" s="179" t="s">
        <v>782</v>
      </c>
      <c r="E662" s="33"/>
      <c r="F662" s="221" t="s">
        <v>645</v>
      </c>
      <c r="G662" s="33"/>
      <c r="H662" s="222">
        <v>390</v>
      </c>
      <c r="I662" s="33"/>
      <c r="J662" s="33"/>
      <c r="K662" s="33"/>
      <c r="L662" s="34"/>
      <c r="M662" s="202"/>
      <c r="N662" s="203"/>
      <c r="O662" s="59"/>
      <c r="P662" s="59"/>
      <c r="Q662" s="59"/>
      <c r="R662" s="59"/>
      <c r="S662" s="59"/>
      <c r="T662" s="60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U662" s="18" t="s">
        <v>86</v>
      </c>
    </row>
    <row r="663" spans="1:65" s="2" customFormat="1" ht="16.5" customHeight="1">
      <c r="A663" s="33"/>
      <c r="B663" s="149"/>
      <c r="C663" s="150" t="s">
        <v>1105</v>
      </c>
      <c r="D663" s="150" t="s">
        <v>160</v>
      </c>
      <c r="E663" s="151" t="s">
        <v>2586</v>
      </c>
      <c r="F663" s="152" t="s">
        <v>2587</v>
      </c>
      <c r="G663" s="153" t="s">
        <v>284</v>
      </c>
      <c r="H663" s="154">
        <v>58.5</v>
      </c>
      <c r="I663" s="155"/>
      <c r="J663" s="156">
        <f>ROUND(I663*H663,2)</f>
        <v>0</v>
      </c>
      <c r="K663" s="152" t="s">
        <v>636</v>
      </c>
      <c r="L663" s="34"/>
      <c r="M663" s="157" t="s">
        <v>1</v>
      </c>
      <c r="N663" s="158" t="s">
        <v>43</v>
      </c>
      <c r="O663" s="59"/>
      <c r="P663" s="159">
        <f>O663*H663</f>
        <v>0</v>
      </c>
      <c r="Q663" s="159">
        <v>0</v>
      </c>
      <c r="R663" s="159">
        <f>Q663*H663</f>
        <v>0</v>
      </c>
      <c r="S663" s="159">
        <v>0</v>
      </c>
      <c r="T663" s="160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1" t="s">
        <v>164</v>
      </c>
      <c r="AT663" s="161" t="s">
        <v>160</v>
      </c>
      <c r="AU663" s="161" t="s">
        <v>86</v>
      </c>
      <c r="AY663" s="18" t="s">
        <v>157</v>
      </c>
      <c r="BE663" s="162">
        <f>IF(N663="základní",J663,0)</f>
        <v>0</v>
      </c>
      <c r="BF663" s="162">
        <f>IF(N663="snížená",J663,0)</f>
        <v>0</v>
      </c>
      <c r="BG663" s="162">
        <f>IF(N663="zákl. přenesená",J663,0)</f>
        <v>0</v>
      </c>
      <c r="BH663" s="162">
        <f>IF(N663="sníž. přenesená",J663,0)</f>
        <v>0</v>
      </c>
      <c r="BI663" s="162">
        <f>IF(N663="nulová",J663,0)</f>
        <v>0</v>
      </c>
      <c r="BJ663" s="18" t="s">
        <v>33</v>
      </c>
      <c r="BK663" s="162">
        <f>ROUND(I663*H663,2)</f>
        <v>0</v>
      </c>
      <c r="BL663" s="18" t="s">
        <v>164</v>
      </c>
      <c r="BM663" s="161" t="s">
        <v>2588</v>
      </c>
    </row>
    <row r="664" spans="1:47" s="2" customFormat="1" ht="12">
      <c r="A664" s="33"/>
      <c r="B664" s="34"/>
      <c r="C664" s="33"/>
      <c r="D664" s="199" t="s">
        <v>638</v>
      </c>
      <c r="E664" s="33"/>
      <c r="F664" s="200" t="s">
        <v>2589</v>
      </c>
      <c r="G664" s="33"/>
      <c r="H664" s="33"/>
      <c r="I664" s="201"/>
      <c r="J664" s="33"/>
      <c r="K664" s="33"/>
      <c r="L664" s="34"/>
      <c r="M664" s="202"/>
      <c r="N664" s="203"/>
      <c r="O664" s="59"/>
      <c r="P664" s="59"/>
      <c r="Q664" s="59"/>
      <c r="R664" s="59"/>
      <c r="S664" s="59"/>
      <c r="T664" s="60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T664" s="18" t="s">
        <v>638</v>
      </c>
      <c r="AU664" s="18" t="s">
        <v>86</v>
      </c>
    </row>
    <row r="665" spans="2:51" s="14" customFormat="1" ht="12">
      <c r="B665" s="186"/>
      <c r="D665" s="179" t="s">
        <v>245</v>
      </c>
      <c r="E665" s="187" t="s">
        <v>1</v>
      </c>
      <c r="F665" s="188" t="s">
        <v>2556</v>
      </c>
      <c r="H665" s="189">
        <v>58.5</v>
      </c>
      <c r="I665" s="190"/>
      <c r="L665" s="186"/>
      <c r="M665" s="191"/>
      <c r="N665" s="192"/>
      <c r="O665" s="192"/>
      <c r="P665" s="192"/>
      <c r="Q665" s="192"/>
      <c r="R665" s="192"/>
      <c r="S665" s="192"/>
      <c r="T665" s="193"/>
      <c r="AT665" s="187" t="s">
        <v>245</v>
      </c>
      <c r="AU665" s="187" t="s">
        <v>86</v>
      </c>
      <c r="AV665" s="14" t="s">
        <v>86</v>
      </c>
      <c r="AW665" s="14" t="s">
        <v>31</v>
      </c>
      <c r="AX665" s="14" t="s">
        <v>33</v>
      </c>
      <c r="AY665" s="187" t="s">
        <v>157</v>
      </c>
    </row>
    <row r="666" spans="1:47" s="2" customFormat="1" ht="12">
      <c r="A666" s="33"/>
      <c r="B666" s="34"/>
      <c r="C666" s="33"/>
      <c r="D666" s="179" t="s">
        <v>782</v>
      </c>
      <c r="E666" s="33"/>
      <c r="F666" s="220" t="s">
        <v>2542</v>
      </c>
      <c r="G666" s="33"/>
      <c r="H666" s="33"/>
      <c r="I666" s="33"/>
      <c r="J666" s="33"/>
      <c r="K666" s="33"/>
      <c r="L666" s="34"/>
      <c r="M666" s="202"/>
      <c r="N666" s="203"/>
      <c r="O666" s="59"/>
      <c r="P666" s="59"/>
      <c r="Q666" s="59"/>
      <c r="R666" s="59"/>
      <c r="S666" s="59"/>
      <c r="T666" s="60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U666" s="18" t="s">
        <v>86</v>
      </c>
    </row>
    <row r="667" spans="1:47" s="2" customFormat="1" ht="12">
      <c r="A667" s="33"/>
      <c r="B667" s="34"/>
      <c r="C667" s="33"/>
      <c r="D667" s="179" t="s">
        <v>782</v>
      </c>
      <c r="E667" s="33"/>
      <c r="F667" s="221" t="s">
        <v>2535</v>
      </c>
      <c r="G667" s="33"/>
      <c r="H667" s="222">
        <v>0</v>
      </c>
      <c r="I667" s="33"/>
      <c r="J667" s="33"/>
      <c r="K667" s="33"/>
      <c r="L667" s="34"/>
      <c r="M667" s="202"/>
      <c r="N667" s="203"/>
      <c r="O667" s="59"/>
      <c r="P667" s="59"/>
      <c r="Q667" s="59"/>
      <c r="R667" s="59"/>
      <c r="S667" s="59"/>
      <c r="T667" s="60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U667" s="18" t="s">
        <v>86</v>
      </c>
    </row>
    <row r="668" spans="1:47" s="2" customFormat="1" ht="12">
      <c r="A668" s="33"/>
      <c r="B668" s="34"/>
      <c r="C668" s="33"/>
      <c r="D668" s="179" t="s">
        <v>782</v>
      </c>
      <c r="E668" s="33"/>
      <c r="F668" s="221" t="s">
        <v>2536</v>
      </c>
      <c r="G668" s="33"/>
      <c r="H668" s="222">
        <v>390</v>
      </c>
      <c r="I668" s="33"/>
      <c r="J668" s="33"/>
      <c r="K668" s="33"/>
      <c r="L668" s="34"/>
      <c r="M668" s="202"/>
      <c r="N668" s="203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U668" s="18" t="s">
        <v>86</v>
      </c>
    </row>
    <row r="669" spans="1:47" s="2" customFormat="1" ht="12">
      <c r="A669" s="33"/>
      <c r="B669" s="34"/>
      <c r="C669" s="33"/>
      <c r="D669" s="179" t="s">
        <v>782</v>
      </c>
      <c r="E669" s="33"/>
      <c r="F669" s="221" t="s">
        <v>645</v>
      </c>
      <c r="G669" s="33"/>
      <c r="H669" s="222">
        <v>390</v>
      </c>
      <c r="I669" s="33"/>
      <c r="J669" s="33"/>
      <c r="K669" s="33"/>
      <c r="L669" s="34"/>
      <c r="M669" s="202"/>
      <c r="N669" s="203"/>
      <c r="O669" s="59"/>
      <c r="P669" s="59"/>
      <c r="Q669" s="59"/>
      <c r="R669" s="59"/>
      <c r="S669" s="59"/>
      <c r="T669" s="60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U669" s="18" t="s">
        <v>86</v>
      </c>
    </row>
    <row r="670" spans="1:65" s="2" customFormat="1" ht="21.75" customHeight="1">
      <c r="A670" s="33"/>
      <c r="B670" s="149"/>
      <c r="C670" s="150" t="s">
        <v>356</v>
      </c>
      <c r="D670" s="150" t="s">
        <v>160</v>
      </c>
      <c r="E670" s="151" t="s">
        <v>2590</v>
      </c>
      <c r="F670" s="152" t="s">
        <v>2591</v>
      </c>
      <c r="G670" s="153" t="s">
        <v>284</v>
      </c>
      <c r="H670" s="154">
        <v>390</v>
      </c>
      <c r="I670" s="155"/>
      <c r="J670" s="156">
        <f>ROUND(I670*H670,2)</f>
        <v>0</v>
      </c>
      <c r="K670" s="152" t="s">
        <v>1</v>
      </c>
      <c r="L670" s="34"/>
      <c r="M670" s="157" t="s">
        <v>1</v>
      </c>
      <c r="N670" s="158" t="s">
        <v>43</v>
      </c>
      <c r="O670" s="59"/>
      <c r="P670" s="159">
        <f>O670*H670</f>
        <v>0</v>
      </c>
      <c r="Q670" s="159">
        <v>0.01067</v>
      </c>
      <c r="R670" s="159">
        <f>Q670*H670</f>
        <v>4.161300000000001</v>
      </c>
      <c r="S670" s="159">
        <v>0</v>
      </c>
      <c r="T670" s="160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1" t="s">
        <v>164</v>
      </c>
      <c r="AT670" s="161" t="s">
        <v>160</v>
      </c>
      <c r="AU670" s="161" t="s">
        <v>86</v>
      </c>
      <c r="AY670" s="18" t="s">
        <v>157</v>
      </c>
      <c r="BE670" s="162">
        <f>IF(N670="základní",J670,0)</f>
        <v>0</v>
      </c>
      <c r="BF670" s="162">
        <f>IF(N670="snížená",J670,0)</f>
        <v>0</v>
      </c>
      <c r="BG670" s="162">
        <f>IF(N670="zákl. přenesená",J670,0)</f>
        <v>0</v>
      </c>
      <c r="BH670" s="162">
        <f>IF(N670="sníž. přenesená",J670,0)</f>
        <v>0</v>
      </c>
      <c r="BI670" s="162">
        <f>IF(N670="nulová",J670,0)</f>
        <v>0</v>
      </c>
      <c r="BJ670" s="18" t="s">
        <v>33</v>
      </c>
      <c r="BK670" s="162">
        <f>ROUND(I670*H670,2)</f>
        <v>0</v>
      </c>
      <c r="BL670" s="18" t="s">
        <v>164</v>
      </c>
      <c r="BM670" s="161" t="s">
        <v>2592</v>
      </c>
    </row>
    <row r="671" spans="2:51" s="14" customFormat="1" ht="12">
      <c r="B671" s="186"/>
      <c r="D671" s="179" t="s">
        <v>245</v>
      </c>
      <c r="E671" s="187" t="s">
        <v>1</v>
      </c>
      <c r="F671" s="188" t="s">
        <v>2367</v>
      </c>
      <c r="H671" s="189">
        <v>390</v>
      </c>
      <c r="I671" s="190"/>
      <c r="L671" s="186"/>
      <c r="M671" s="191"/>
      <c r="N671" s="192"/>
      <c r="O671" s="192"/>
      <c r="P671" s="192"/>
      <c r="Q671" s="192"/>
      <c r="R671" s="192"/>
      <c r="S671" s="192"/>
      <c r="T671" s="193"/>
      <c r="AT671" s="187" t="s">
        <v>245</v>
      </c>
      <c r="AU671" s="187" t="s">
        <v>86</v>
      </c>
      <c r="AV671" s="14" t="s">
        <v>86</v>
      </c>
      <c r="AW671" s="14" t="s">
        <v>31</v>
      </c>
      <c r="AX671" s="14" t="s">
        <v>33</v>
      </c>
      <c r="AY671" s="187" t="s">
        <v>157</v>
      </c>
    </row>
    <row r="672" spans="1:47" s="2" customFormat="1" ht="12">
      <c r="A672" s="33"/>
      <c r="B672" s="34"/>
      <c r="C672" s="33"/>
      <c r="D672" s="179" t="s">
        <v>782</v>
      </c>
      <c r="E672" s="33"/>
      <c r="F672" s="220" t="s">
        <v>2542</v>
      </c>
      <c r="G672" s="33"/>
      <c r="H672" s="33"/>
      <c r="I672" s="33"/>
      <c r="J672" s="33"/>
      <c r="K672" s="33"/>
      <c r="L672" s="34"/>
      <c r="M672" s="202"/>
      <c r="N672" s="203"/>
      <c r="O672" s="59"/>
      <c r="P672" s="59"/>
      <c r="Q672" s="59"/>
      <c r="R672" s="59"/>
      <c r="S672" s="59"/>
      <c r="T672" s="60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U672" s="18" t="s">
        <v>86</v>
      </c>
    </row>
    <row r="673" spans="1:47" s="2" customFormat="1" ht="12">
      <c r="A673" s="33"/>
      <c r="B673" s="34"/>
      <c r="C673" s="33"/>
      <c r="D673" s="179" t="s">
        <v>782</v>
      </c>
      <c r="E673" s="33"/>
      <c r="F673" s="221" t="s">
        <v>2535</v>
      </c>
      <c r="G673" s="33"/>
      <c r="H673" s="222">
        <v>0</v>
      </c>
      <c r="I673" s="33"/>
      <c r="J673" s="33"/>
      <c r="K673" s="33"/>
      <c r="L673" s="34"/>
      <c r="M673" s="202"/>
      <c r="N673" s="203"/>
      <c r="O673" s="59"/>
      <c r="P673" s="59"/>
      <c r="Q673" s="59"/>
      <c r="R673" s="59"/>
      <c r="S673" s="59"/>
      <c r="T673" s="60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U673" s="18" t="s">
        <v>86</v>
      </c>
    </row>
    <row r="674" spans="1:47" s="2" customFormat="1" ht="12">
      <c r="A674" s="33"/>
      <c r="B674" s="34"/>
      <c r="C674" s="33"/>
      <c r="D674" s="179" t="s">
        <v>782</v>
      </c>
      <c r="E674" s="33"/>
      <c r="F674" s="221" t="s">
        <v>2536</v>
      </c>
      <c r="G674" s="33"/>
      <c r="H674" s="222">
        <v>390</v>
      </c>
      <c r="I674" s="33"/>
      <c r="J674" s="33"/>
      <c r="K674" s="33"/>
      <c r="L674" s="34"/>
      <c r="M674" s="202"/>
      <c r="N674" s="203"/>
      <c r="O674" s="59"/>
      <c r="P674" s="59"/>
      <c r="Q674" s="59"/>
      <c r="R674" s="59"/>
      <c r="S674" s="59"/>
      <c r="T674" s="60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U674" s="18" t="s">
        <v>86</v>
      </c>
    </row>
    <row r="675" spans="1:47" s="2" customFormat="1" ht="12">
      <c r="A675" s="33"/>
      <c r="B675" s="34"/>
      <c r="C675" s="33"/>
      <c r="D675" s="179" t="s">
        <v>782</v>
      </c>
      <c r="E675" s="33"/>
      <c r="F675" s="221" t="s">
        <v>645</v>
      </c>
      <c r="G675" s="33"/>
      <c r="H675" s="222">
        <v>390</v>
      </c>
      <c r="I675" s="33"/>
      <c r="J675" s="33"/>
      <c r="K675" s="33"/>
      <c r="L675" s="34"/>
      <c r="M675" s="202"/>
      <c r="N675" s="203"/>
      <c r="O675" s="59"/>
      <c r="P675" s="59"/>
      <c r="Q675" s="59"/>
      <c r="R675" s="59"/>
      <c r="S675" s="59"/>
      <c r="T675" s="60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U675" s="18" t="s">
        <v>86</v>
      </c>
    </row>
    <row r="676" spans="1:65" s="2" customFormat="1" ht="16.5" customHeight="1">
      <c r="A676" s="33"/>
      <c r="B676" s="149"/>
      <c r="C676" s="150" t="s">
        <v>1119</v>
      </c>
      <c r="D676" s="150" t="s">
        <v>160</v>
      </c>
      <c r="E676" s="151" t="s">
        <v>2470</v>
      </c>
      <c r="F676" s="152" t="s">
        <v>2471</v>
      </c>
      <c r="G676" s="153" t="s">
        <v>284</v>
      </c>
      <c r="H676" s="154">
        <v>390</v>
      </c>
      <c r="I676" s="155"/>
      <c r="J676" s="156">
        <f>ROUND(I676*H676,2)</f>
        <v>0</v>
      </c>
      <c r="K676" s="152" t="s">
        <v>636</v>
      </c>
      <c r="L676" s="34"/>
      <c r="M676" s="157" t="s">
        <v>1</v>
      </c>
      <c r="N676" s="158" t="s">
        <v>43</v>
      </c>
      <c r="O676" s="59"/>
      <c r="P676" s="159">
        <f>O676*H676</f>
        <v>0</v>
      </c>
      <c r="Q676" s="159">
        <v>0</v>
      </c>
      <c r="R676" s="159">
        <f>Q676*H676</f>
        <v>0</v>
      </c>
      <c r="S676" s="159">
        <v>0</v>
      </c>
      <c r="T676" s="160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1" t="s">
        <v>164</v>
      </c>
      <c r="AT676" s="161" t="s">
        <v>160</v>
      </c>
      <c r="AU676" s="161" t="s">
        <v>86</v>
      </c>
      <c r="AY676" s="18" t="s">
        <v>157</v>
      </c>
      <c r="BE676" s="162">
        <f>IF(N676="základní",J676,0)</f>
        <v>0</v>
      </c>
      <c r="BF676" s="162">
        <f>IF(N676="snížená",J676,0)</f>
        <v>0</v>
      </c>
      <c r="BG676" s="162">
        <f>IF(N676="zákl. přenesená",J676,0)</f>
        <v>0</v>
      </c>
      <c r="BH676" s="162">
        <f>IF(N676="sníž. přenesená",J676,0)</f>
        <v>0</v>
      </c>
      <c r="BI676" s="162">
        <f>IF(N676="nulová",J676,0)</f>
        <v>0</v>
      </c>
      <c r="BJ676" s="18" t="s">
        <v>33</v>
      </c>
      <c r="BK676" s="162">
        <f>ROUND(I676*H676,2)</f>
        <v>0</v>
      </c>
      <c r="BL676" s="18" t="s">
        <v>164</v>
      </c>
      <c r="BM676" s="161" t="s">
        <v>2593</v>
      </c>
    </row>
    <row r="677" spans="1:47" s="2" customFormat="1" ht="12">
      <c r="A677" s="33"/>
      <c r="B677" s="34"/>
      <c r="C677" s="33"/>
      <c r="D677" s="199" t="s">
        <v>638</v>
      </c>
      <c r="E677" s="33"/>
      <c r="F677" s="200" t="s">
        <v>2473</v>
      </c>
      <c r="G677" s="33"/>
      <c r="H677" s="33"/>
      <c r="I677" s="201"/>
      <c r="J677" s="33"/>
      <c r="K677" s="33"/>
      <c r="L677" s="34"/>
      <c r="M677" s="202"/>
      <c r="N677" s="203"/>
      <c r="O677" s="59"/>
      <c r="P677" s="59"/>
      <c r="Q677" s="59"/>
      <c r="R677" s="59"/>
      <c r="S677" s="59"/>
      <c r="T677" s="60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T677" s="18" t="s">
        <v>638</v>
      </c>
      <c r="AU677" s="18" t="s">
        <v>86</v>
      </c>
    </row>
    <row r="678" spans="2:51" s="14" customFormat="1" ht="12">
      <c r="B678" s="186"/>
      <c r="D678" s="179" t="s">
        <v>245</v>
      </c>
      <c r="E678" s="187" t="s">
        <v>1</v>
      </c>
      <c r="F678" s="188" t="s">
        <v>2367</v>
      </c>
      <c r="H678" s="189">
        <v>390</v>
      </c>
      <c r="I678" s="190"/>
      <c r="L678" s="186"/>
      <c r="M678" s="191"/>
      <c r="N678" s="192"/>
      <c r="O678" s="192"/>
      <c r="P678" s="192"/>
      <c r="Q678" s="192"/>
      <c r="R678" s="192"/>
      <c r="S678" s="192"/>
      <c r="T678" s="193"/>
      <c r="AT678" s="187" t="s">
        <v>245</v>
      </c>
      <c r="AU678" s="187" t="s">
        <v>86</v>
      </c>
      <c r="AV678" s="14" t="s">
        <v>86</v>
      </c>
      <c r="AW678" s="14" t="s">
        <v>31</v>
      </c>
      <c r="AX678" s="14" t="s">
        <v>33</v>
      </c>
      <c r="AY678" s="187" t="s">
        <v>157</v>
      </c>
    </row>
    <row r="679" spans="1:47" s="2" customFormat="1" ht="12">
      <c r="A679" s="33"/>
      <c r="B679" s="34"/>
      <c r="C679" s="33"/>
      <c r="D679" s="179" t="s">
        <v>782</v>
      </c>
      <c r="E679" s="33"/>
      <c r="F679" s="220" t="s">
        <v>2542</v>
      </c>
      <c r="G679" s="33"/>
      <c r="H679" s="33"/>
      <c r="I679" s="33"/>
      <c r="J679" s="33"/>
      <c r="K679" s="33"/>
      <c r="L679" s="34"/>
      <c r="M679" s="202"/>
      <c r="N679" s="203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U679" s="18" t="s">
        <v>86</v>
      </c>
    </row>
    <row r="680" spans="1:47" s="2" customFormat="1" ht="12">
      <c r="A680" s="33"/>
      <c r="B680" s="34"/>
      <c r="C680" s="33"/>
      <c r="D680" s="179" t="s">
        <v>782</v>
      </c>
      <c r="E680" s="33"/>
      <c r="F680" s="221" t="s">
        <v>2535</v>
      </c>
      <c r="G680" s="33"/>
      <c r="H680" s="222">
        <v>0</v>
      </c>
      <c r="I680" s="33"/>
      <c r="J680" s="33"/>
      <c r="K680" s="33"/>
      <c r="L680" s="34"/>
      <c r="M680" s="202"/>
      <c r="N680" s="203"/>
      <c r="O680" s="59"/>
      <c r="P680" s="59"/>
      <c r="Q680" s="59"/>
      <c r="R680" s="59"/>
      <c r="S680" s="59"/>
      <c r="T680" s="60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U680" s="18" t="s">
        <v>86</v>
      </c>
    </row>
    <row r="681" spans="1:47" s="2" customFormat="1" ht="12">
      <c r="A681" s="33"/>
      <c r="B681" s="34"/>
      <c r="C681" s="33"/>
      <c r="D681" s="179" t="s">
        <v>782</v>
      </c>
      <c r="E681" s="33"/>
      <c r="F681" s="221" t="s">
        <v>2536</v>
      </c>
      <c r="G681" s="33"/>
      <c r="H681" s="222">
        <v>390</v>
      </c>
      <c r="I681" s="33"/>
      <c r="J681" s="33"/>
      <c r="K681" s="33"/>
      <c r="L681" s="34"/>
      <c r="M681" s="202"/>
      <c r="N681" s="203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U681" s="18" t="s">
        <v>86</v>
      </c>
    </row>
    <row r="682" spans="1:47" s="2" customFormat="1" ht="12">
      <c r="A682" s="33"/>
      <c r="B682" s="34"/>
      <c r="C682" s="33"/>
      <c r="D682" s="179" t="s">
        <v>782</v>
      </c>
      <c r="E682" s="33"/>
      <c r="F682" s="221" t="s">
        <v>645</v>
      </c>
      <c r="G682" s="33"/>
      <c r="H682" s="222">
        <v>390</v>
      </c>
      <c r="I682" s="33"/>
      <c r="J682" s="33"/>
      <c r="K682" s="33"/>
      <c r="L682" s="34"/>
      <c r="M682" s="202"/>
      <c r="N682" s="203"/>
      <c r="O682" s="59"/>
      <c r="P682" s="59"/>
      <c r="Q682" s="59"/>
      <c r="R682" s="59"/>
      <c r="S682" s="59"/>
      <c r="T682" s="60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U682" s="18" t="s">
        <v>86</v>
      </c>
    </row>
    <row r="683" spans="1:65" s="2" customFormat="1" ht="16.5" customHeight="1">
      <c r="A683" s="33"/>
      <c r="B683" s="149"/>
      <c r="C683" s="150" t="s">
        <v>359</v>
      </c>
      <c r="D683" s="150" t="s">
        <v>160</v>
      </c>
      <c r="E683" s="151" t="s">
        <v>2474</v>
      </c>
      <c r="F683" s="152" t="s">
        <v>2475</v>
      </c>
      <c r="G683" s="153" t="s">
        <v>284</v>
      </c>
      <c r="H683" s="154">
        <v>390</v>
      </c>
      <c r="I683" s="155"/>
      <c r="J683" s="156">
        <f>ROUND(I683*H683,2)</f>
        <v>0</v>
      </c>
      <c r="K683" s="152" t="s">
        <v>636</v>
      </c>
      <c r="L683" s="34"/>
      <c r="M683" s="157" t="s">
        <v>1</v>
      </c>
      <c r="N683" s="158" t="s">
        <v>43</v>
      </c>
      <c r="O683" s="59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61" t="s">
        <v>164</v>
      </c>
      <c r="AT683" s="161" t="s">
        <v>160</v>
      </c>
      <c r="AU683" s="161" t="s">
        <v>86</v>
      </c>
      <c r="AY683" s="18" t="s">
        <v>157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8" t="s">
        <v>33</v>
      </c>
      <c r="BK683" s="162">
        <f>ROUND(I683*H683,2)</f>
        <v>0</v>
      </c>
      <c r="BL683" s="18" t="s">
        <v>164</v>
      </c>
      <c r="BM683" s="161" t="s">
        <v>2594</v>
      </c>
    </row>
    <row r="684" spans="1:47" s="2" customFormat="1" ht="12">
      <c r="A684" s="33"/>
      <c r="B684" s="34"/>
      <c r="C684" s="33"/>
      <c r="D684" s="199" t="s">
        <v>638</v>
      </c>
      <c r="E684" s="33"/>
      <c r="F684" s="200" t="s">
        <v>2477</v>
      </c>
      <c r="G684" s="33"/>
      <c r="H684" s="33"/>
      <c r="I684" s="201"/>
      <c r="J684" s="33"/>
      <c r="K684" s="33"/>
      <c r="L684" s="34"/>
      <c r="M684" s="202"/>
      <c r="N684" s="203"/>
      <c r="O684" s="59"/>
      <c r="P684" s="59"/>
      <c r="Q684" s="59"/>
      <c r="R684" s="59"/>
      <c r="S684" s="59"/>
      <c r="T684" s="60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T684" s="18" t="s">
        <v>638</v>
      </c>
      <c r="AU684" s="18" t="s">
        <v>86</v>
      </c>
    </row>
    <row r="685" spans="2:51" s="14" customFormat="1" ht="12">
      <c r="B685" s="186"/>
      <c r="D685" s="179" t="s">
        <v>245</v>
      </c>
      <c r="E685" s="187" t="s">
        <v>1</v>
      </c>
      <c r="F685" s="188" t="s">
        <v>2367</v>
      </c>
      <c r="H685" s="189">
        <v>390</v>
      </c>
      <c r="I685" s="190"/>
      <c r="L685" s="186"/>
      <c r="M685" s="191"/>
      <c r="N685" s="192"/>
      <c r="O685" s="192"/>
      <c r="P685" s="192"/>
      <c r="Q685" s="192"/>
      <c r="R685" s="192"/>
      <c r="S685" s="192"/>
      <c r="T685" s="193"/>
      <c r="AT685" s="187" t="s">
        <v>245</v>
      </c>
      <c r="AU685" s="187" t="s">
        <v>86</v>
      </c>
      <c r="AV685" s="14" t="s">
        <v>86</v>
      </c>
      <c r="AW685" s="14" t="s">
        <v>31</v>
      </c>
      <c r="AX685" s="14" t="s">
        <v>33</v>
      </c>
      <c r="AY685" s="187" t="s">
        <v>157</v>
      </c>
    </row>
    <row r="686" spans="1:47" s="2" customFormat="1" ht="12">
      <c r="A686" s="33"/>
      <c r="B686" s="34"/>
      <c r="C686" s="33"/>
      <c r="D686" s="179" t="s">
        <v>782</v>
      </c>
      <c r="E686" s="33"/>
      <c r="F686" s="220" t="s">
        <v>2542</v>
      </c>
      <c r="G686" s="33"/>
      <c r="H686" s="33"/>
      <c r="I686" s="33"/>
      <c r="J686" s="33"/>
      <c r="K686" s="33"/>
      <c r="L686" s="34"/>
      <c r="M686" s="202"/>
      <c r="N686" s="203"/>
      <c r="O686" s="59"/>
      <c r="P686" s="59"/>
      <c r="Q686" s="59"/>
      <c r="R686" s="59"/>
      <c r="S686" s="59"/>
      <c r="T686" s="60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U686" s="18" t="s">
        <v>86</v>
      </c>
    </row>
    <row r="687" spans="1:47" s="2" customFormat="1" ht="12">
      <c r="A687" s="33"/>
      <c r="B687" s="34"/>
      <c r="C687" s="33"/>
      <c r="D687" s="179" t="s">
        <v>782</v>
      </c>
      <c r="E687" s="33"/>
      <c r="F687" s="221" t="s">
        <v>2535</v>
      </c>
      <c r="G687" s="33"/>
      <c r="H687" s="222">
        <v>0</v>
      </c>
      <c r="I687" s="33"/>
      <c r="J687" s="33"/>
      <c r="K687" s="33"/>
      <c r="L687" s="34"/>
      <c r="M687" s="202"/>
      <c r="N687" s="203"/>
      <c r="O687" s="59"/>
      <c r="P687" s="59"/>
      <c r="Q687" s="59"/>
      <c r="R687" s="59"/>
      <c r="S687" s="59"/>
      <c r="T687" s="60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U687" s="18" t="s">
        <v>86</v>
      </c>
    </row>
    <row r="688" spans="1:47" s="2" customFormat="1" ht="12">
      <c r="A688" s="33"/>
      <c r="B688" s="34"/>
      <c r="C688" s="33"/>
      <c r="D688" s="179" t="s">
        <v>782</v>
      </c>
      <c r="E688" s="33"/>
      <c r="F688" s="221" t="s">
        <v>2536</v>
      </c>
      <c r="G688" s="33"/>
      <c r="H688" s="222">
        <v>390</v>
      </c>
      <c r="I688" s="33"/>
      <c r="J688" s="33"/>
      <c r="K688" s="33"/>
      <c r="L688" s="34"/>
      <c r="M688" s="202"/>
      <c r="N688" s="203"/>
      <c r="O688" s="59"/>
      <c r="P688" s="59"/>
      <c r="Q688" s="59"/>
      <c r="R688" s="59"/>
      <c r="S688" s="59"/>
      <c r="T688" s="60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U688" s="18" t="s">
        <v>86</v>
      </c>
    </row>
    <row r="689" spans="1:47" s="2" customFormat="1" ht="12">
      <c r="A689" s="33"/>
      <c r="B689" s="34"/>
      <c r="C689" s="33"/>
      <c r="D689" s="179" t="s">
        <v>782</v>
      </c>
      <c r="E689" s="33"/>
      <c r="F689" s="221" t="s">
        <v>645</v>
      </c>
      <c r="G689" s="33"/>
      <c r="H689" s="222">
        <v>390</v>
      </c>
      <c r="I689" s="33"/>
      <c r="J689" s="33"/>
      <c r="K689" s="33"/>
      <c r="L689" s="34"/>
      <c r="M689" s="202"/>
      <c r="N689" s="203"/>
      <c r="O689" s="59"/>
      <c r="P689" s="59"/>
      <c r="Q689" s="59"/>
      <c r="R689" s="59"/>
      <c r="S689" s="59"/>
      <c r="T689" s="60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U689" s="18" t="s">
        <v>86</v>
      </c>
    </row>
    <row r="690" spans="2:63" s="12" customFormat="1" ht="22.9" customHeight="1">
      <c r="B690" s="136"/>
      <c r="D690" s="137" t="s">
        <v>77</v>
      </c>
      <c r="E690" s="147" t="s">
        <v>2595</v>
      </c>
      <c r="F690" s="147" t="s">
        <v>2596</v>
      </c>
      <c r="I690" s="139"/>
      <c r="J690" s="148">
        <f>BK690</f>
        <v>0</v>
      </c>
      <c r="L690" s="136"/>
      <c r="M690" s="141"/>
      <c r="N690" s="142"/>
      <c r="O690" s="142"/>
      <c r="P690" s="143">
        <f>SUM(P691:P915)</f>
        <v>0</v>
      </c>
      <c r="Q690" s="142"/>
      <c r="R690" s="143">
        <f>SUM(R691:R915)</f>
        <v>0.530088</v>
      </c>
      <c r="S690" s="142"/>
      <c r="T690" s="144">
        <f>SUM(T691:T915)</f>
        <v>0.5549999999999999</v>
      </c>
      <c r="AR690" s="137" t="s">
        <v>33</v>
      </c>
      <c r="AT690" s="145" t="s">
        <v>77</v>
      </c>
      <c r="AU690" s="145" t="s">
        <v>33</v>
      </c>
      <c r="AY690" s="137" t="s">
        <v>157</v>
      </c>
      <c r="BK690" s="146">
        <f>SUM(BK691:BK915)</f>
        <v>0</v>
      </c>
    </row>
    <row r="691" spans="1:65" s="2" customFormat="1" ht="16.5" customHeight="1">
      <c r="A691" s="33"/>
      <c r="B691" s="149"/>
      <c r="C691" s="150" t="s">
        <v>1128</v>
      </c>
      <c r="D691" s="150" t="s">
        <v>160</v>
      </c>
      <c r="E691" s="151" t="s">
        <v>2419</v>
      </c>
      <c r="F691" s="152" t="s">
        <v>2420</v>
      </c>
      <c r="G691" s="153" t="s">
        <v>284</v>
      </c>
      <c r="H691" s="154">
        <v>3</v>
      </c>
      <c r="I691" s="155"/>
      <c r="J691" s="156">
        <f>ROUND(I691*H691,2)</f>
        <v>0</v>
      </c>
      <c r="K691" s="152" t="s">
        <v>636</v>
      </c>
      <c r="L691" s="34"/>
      <c r="M691" s="157" t="s">
        <v>1</v>
      </c>
      <c r="N691" s="158" t="s">
        <v>43</v>
      </c>
      <c r="O691" s="59"/>
      <c r="P691" s="159">
        <f>O691*H691</f>
        <v>0</v>
      </c>
      <c r="Q691" s="159">
        <v>0</v>
      </c>
      <c r="R691" s="159">
        <f>Q691*H691</f>
        <v>0</v>
      </c>
      <c r="S691" s="159">
        <v>0</v>
      </c>
      <c r="T691" s="160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61" t="s">
        <v>164</v>
      </c>
      <c r="AT691" s="161" t="s">
        <v>160</v>
      </c>
      <c r="AU691" s="161" t="s">
        <v>86</v>
      </c>
      <c r="AY691" s="18" t="s">
        <v>157</v>
      </c>
      <c r="BE691" s="162">
        <f>IF(N691="základní",J691,0)</f>
        <v>0</v>
      </c>
      <c r="BF691" s="162">
        <f>IF(N691="snížená",J691,0)</f>
        <v>0</v>
      </c>
      <c r="BG691" s="162">
        <f>IF(N691="zákl. přenesená",J691,0)</f>
        <v>0</v>
      </c>
      <c r="BH691" s="162">
        <f>IF(N691="sníž. přenesená",J691,0)</f>
        <v>0</v>
      </c>
      <c r="BI691" s="162">
        <f>IF(N691="nulová",J691,0)</f>
        <v>0</v>
      </c>
      <c r="BJ691" s="18" t="s">
        <v>33</v>
      </c>
      <c r="BK691" s="162">
        <f>ROUND(I691*H691,2)</f>
        <v>0</v>
      </c>
      <c r="BL691" s="18" t="s">
        <v>164</v>
      </c>
      <c r="BM691" s="161" t="s">
        <v>2597</v>
      </c>
    </row>
    <row r="692" spans="1:47" s="2" customFormat="1" ht="12">
      <c r="A692" s="33"/>
      <c r="B692" s="34"/>
      <c r="C692" s="33"/>
      <c r="D692" s="199" t="s">
        <v>638</v>
      </c>
      <c r="E692" s="33"/>
      <c r="F692" s="200" t="s">
        <v>2422</v>
      </c>
      <c r="G692" s="33"/>
      <c r="H692" s="33"/>
      <c r="I692" s="201"/>
      <c r="J692" s="33"/>
      <c r="K692" s="33"/>
      <c r="L692" s="34"/>
      <c r="M692" s="202"/>
      <c r="N692" s="203"/>
      <c r="O692" s="59"/>
      <c r="P692" s="59"/>
      <c r="Q692" s="59"/>
      <c r="R692" s="59"/>
      <c r="S692" s="59"/>
      <c r="T692" s="60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T692" s="18" t="s">
        <v>638</v>
      </c>
      <c r="AU692" s="18" t="s">
        <v>86</v>
      </c>
    </row>
    <row r="693" spans="2:51" s="13" customFormat="1" ht="12">
      <c r="B693" s="178"/>
      <c r="D693" s="179" t="s">
        <v>245</v>
      </c>
      <c r="E693" s="180" t="s">
        <v>1</v>
      </c>
      <c r="F693" s="181" t="s">
        <v>2598</v>
      </c>
      <c r="H693" s="180" t="s">
        <v>1</v>
      </c>
      <c r="I693" s="182"/>
      <c r="L693" s="178"/>
      <c r="M693" s="183"/>
      <c r="N693" s="184"/>
      <c r="O693" s="184"/>
      <c r="P693" s="184"/>
      <c r="Q693" s="184"/>
      <c r="R693" s="184"/>
      <c r="S693" s="184"/>
      <c r="T693" s="185"/>
      <c r="AT693" s="180" t="s">
        <v>245</v>
      </c>
      <c r="AU693" s="180" t="s">
        <v>86</v>
      </c>
      <c r="AV693" s="13" t="s">
        <v>33</v>
      </c>
      <c r="AW693" s="13" t="s">
        <v>31</v>
      </c>
      <c r="AX693" s="13" t="s">
        <v>78</v>
      </c>
      <c r="AY693" s="180" t="s">
        <v>157</v>
      </c>
    </row>
    <row r="694" spans="2:51" s="14" customFormat="1" ht="12">
      <c r="B694" s="186"/>
      <c r="D694" s="179" t="s">
        <v>245</v>
      </c>
      <c r="E694" s="187" t="s">
        <v>1</v>
      </c>
      <c r="F694" s="188" t="s">
        <v>2599</v>
      </c>
      <c r="H694" s="189">
        <v>3</v>
      </c>
      <c r="I694" s="190"/>
      <c r="L694" s="186"/>
      <c r="M694" s="191"/>
      <c r="N694" s="192"/>
      <c r="O694" s="192"/>
      <c r="P694" s="192"/>
      <c r="Q694" s="192"/>
      <c r="R694" s="192"/>
      <c r="S694" s="192"/>
      <c r="T694" s="193"/>
      <c r="AT694" s="187" t="s">
        <v>245</v>
      </c>
      <c r="AU694" s="187" t="s">
        <v>86</v>
      </c>
      <c r="AV694" s="14" t="s">
        <v>86</v>
      </c>
      <c r="AW694" s="14" t="s">
        <v>31</v>
      </c>
      <c r="AX694" s="14" t="s">
        <v>78</v>
      </c>
      <c r="AY694" s="187" t="s">
        <v>157</v>
      </c>
    </row>
    <row r="695" spans="2:51" s="15" customFormat="1" ht="12">
      <c r="B695" s="204"/>
      <c r="D695" s="179" t="s">
        <v>245</v>
      </c>
      <c r="E695" s="205" t="s">
        <v>2369</v>
      </c>
      <c r="F695" s="206" t="s">
        <v>645</v>
      </c>
      <c r="H695" s="207">
        <v>3</v>
      </c>
      <c r="I695" s="208"/>
      <c r="L695" s="204"/>
      <c r="M695" s="209"/>
      <c r="N695" s="210"/>
      <c r="O695" s="210"/>
      <c r="P695" s="210"/>
      <c r="Q695" s="210"/>
      <c r="R695" s="210"/>
      <c r="S695" s="210"/>
      <c r="T695" s="211"/>
      <c r="AT695" s="205" t="s">
        <v>245</v>
      </c>
      <c r="AU695" s="205" t="s">
        <v>86</v>
      </c>
      <c r="AV695" s="15" t="s">
        <v>164</v>
      </c>
      <c r="AW695" s="15" t="s">
        <v>31</v>
      </c>
      <c r="AX695" s="15" t="s">
        <v>33</v>
      </c>
      <c r="AY695" s="205" t="s">
        <v>157</v>
      </c>
    </row>
    <row r="696" spans="1:65" s="2" customFormat="1" ht="16.5" customHeight="1">
      <c r="A696" s="33"/>
      <c r="B696" s="149"/>
      <c r="C696" s="150" t="s">
        <v>121</v>
      </c>
      <c r="D696" s="150" t="s">
        <v>160</v>
      </c>
      <c r="E696" s="151" t="s">
        <v>2405</v>
      </c>
      <c r="F696" s="152" t="s">
        <v>2406</v>
      </c>
      <c r="G696" s="153" t="s">
        <v>284</v>
      </c>
      <c r="H696" s="154">
        <v>3</v>
      </c>
      <c r="I696" s="155"/>
      <c r="J696" s="156">
        <f>ROUND(I696*H696,2)</f>
        <v>0</v>
      </c>
      <c r="K696" s="152" t="s">
        <v>636</v>
      </c>
      <c r="L696" s="34"/>
      <c r="M696" s="157" t="s">
        <v>1</v>
      </c>
      <c r="N696" s="158" t="s">
        <v>43</v>
      </c>
      <c r="O696" s="59"/>
      <c r="P696" s="159">
        <f>O696*H696</f>
        <v>0</v>
      </c>
      <c r="Q696" s="159">
        <v>0</v>
      </c>
      <c r="R696" s="159">
        <f>Q696*H696</f>
        <v>0</v>
      </c>
      <c r="S696" s="159">
        <v>0</v>
      </c>
      <c r="T696" s="160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61" t="s">
        <v>164</v>
      </c>
      <c r="AT696" s="161" t="s">
        <v>160</v>
      </c>
      <c r="AU696" s="161" t="s">
        <v>86</v>
      </c>
      <c r="AY696" s="18" t="s">
        <v>157</v>
      </c>
      <c r="BE696" s="162">
        <f>IF(N696="základní",J696,0)</f>
        <v>0</v>
      </c>
      <c r="BF696" s="162">
        <f>IF(N696="snížená",J696,0)</f>
        <v>0</v>
      </c>
      <c r="BG696" s="162">
        <f>IF(N696="zákl. přenesená",J696,0)</f>
        <v>0</v>
      </c>
      <c r="BH696" s="162">
        <f>IF(N696="sníž. přenesená",J696,0)</f>
        <v>0</v>
      </c>
      <c r="BI696" s="162">
        <f>IF(N696="nulová",J696,0)</f>
        <v>0</v>
      </c>
      <c r="BJ696" s="18" t="s">
        <v>33</v>
      </c>
      <c r="BK696" s="162">
        <f>ROUND(I696*H696,2)</f>
        <v>0</v>
      </c>
      <c r="BL696" s="18" t="s">
        <v>164</v>
      </c>
      <c r="BM696" s="161" t="s">
        <v>2600</v>
      </c>
    </row>
    <row r="697" spans="1:47" s="2" customFormat="1" ht="12">
      <c r="A697" s="33"/>
      <c r="B697" s="34"/>
      <c r="C697" s="33"/>
      <c r="D697" s="199" t="s">
        <v>638</v>
      </c>
      <c r="E697" s="33"/>
      <c r="F697" s="200" t="s">
        <v>2408</v>
      </c>
      <c r="G697" s="33"/>
      <c r="H697" s="33"/>
      <c r="I697" s="201"/>
      <c r="J697" s="33"/>
      <c r="K697" s="33"/>
      <c r="L697" s="34"/>
      <c r="M697" s="202"/>
      <c r="N697" s="203"/>
      <c r="O697" s="59"/>
      <c r="P697" s="59"/>
      <c r="Q697" s="59"/>
      <c r="R697" s="59"/>
      <c r="S697" s="59"/>
      <c r="T697" s="60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T697" s="18" t="s">
        <v>638</v>
      </c>
      <c r="AU697" s="18" t="s">
        <v>86</v>
      </c>
    </row>
    <row r="698" spans="2:51" s="14" customFormat="1" ht="12">
      <c r="B698" s="186"/>
      <c r="D698" s="179" t="s">
        <v>245</v>
      </c>
      <c r="E698" s="187" t="s">
        <v>1</v>
      </c>
      <c r="F698" s="188" t="s">
        <v>113</v>
      </c>
      <c r="H698" s="189">
        <v>3</v>
      </c>
      <c r="I698" s="190"/>
      <c r="L698" s="186"/>
      <c r="M698" s="191"/>
      <c r="N698" s="192"/>
      <c r="O698" s="192"/>
      <c r="P698" s="192"/>
      <c r="Q698" s="192"/>
      <c r="R698" s="192"/>
      <c r="S698" s="192"/>
      <c r="T698" s="193"/>
      <c r="AT698" s="187" t="s">
        <v>245</v>
      </c>
      <c r="AU698" s="187" t="s">
        <v>86</v>
      </c>
      <c r="AV698" s="14" t="s">
        <v>86</v>
      </c>
      <c r="AW698" s="14" t="s">
        <v>31</v>
      </c>
      <c r="AX698" s="14" t="s">
        <v>33</v>
      </c>
      <c r="AY698" s="187" t="s">
        <v>157</v>
      </c>
    </row>
    <row r="699" spans="1:65" s="2" customFormat="1" ht="16.5" customHeight="1">
      <c r="A699" s="33"/>
      <c r="B699" s="149"/>
      <c r="C699" s="150" t="s">
        <v>328</v>
      </c>
      <c r="D699" s="150" t="s">
        <v>160</v>
      </c>
      <c r="E699" s="151" t="s">
        <v>2409</v>
      </c>
      <c r="F699" s="152" t="s">
        <v>2410</v>
      </c>
      <c r="G699" s="153" t="s">
        <v>284</v>
      </c>
      <c r="H699" s="154">
        <v>3</v>
      </c>
      <c r="I699" s="155"/>
      <c r="J699" s="156">
        <f>ROUND(I699*H699,2)</f>
        <v>0</v>
      </c>
      <c r="K699" s="152" t="s">
        <v>636</v>
      </c>
      <c r="L699" s="34"/>
      <c r="M699" s="157" t="s">
        <v>1</v>
      </c>
      <c r="N699" s="158" t="s">
        <v>43</v>
      </c>
      <c r="O699" s="59"/>
      <c r="P699" s="159">
        <f>O699*H699</f>
        <v>0</v>
      </c>
      <c r="Q699" s="159">
        <v>0</v>
      </c>
      <c r="R699" s="159">
        <f>Q699*H699</f>
        <v>0</v>
      </c>
      <c r="S699" s="159">
        <v>0</v>
      </c>
      <c r="T699" s="160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61" t="s">
        <v>164</v>
      </c>
      <c r="AT699" s="161" t="s">
        <v>160</v>
      </c>
      <c r="AU699" s="161" t="s">
        <v>86</v>
      </c>
      <c r="AY699" s="18" t="s">
        <v>157</v>
      </c>
      <c r="BE699" s="162">
        <f>IF(N699="základní",J699,0)</f>
        <v>0</v>
      </c>
      <c r="BF699" s="162">
        <f>IF(N699="snížená",J699,0)</f>
        <v>0</v>
      </c>
      <c r="BG699" s="162">
        <f>IF(N699="zákl. přenesená",J699,0)</f>
        <v>0</v>
      </c>
      <c r="BH699" s="162">
        <f>IF(N699="sníž. přenesená",J699,0)</f>
        <v>0</v>
      </c>
      <c r="BI699" s="162">
        <f>IF(N699="nulová",J699,0)</f>
        <v>0</v>
      </c>
      <c r="BJ699" s="18" t="s">
        <v>33</v>
      </c>
      <c r="BK699" s="162">
        <f>ROUND(I699*H699,2)</f>
        <v>0</v>
      </c>
      <c r="BL699" s="18" t="s">
        <v>164</v>
      </c>
      <c r="BM699" s="161" t="s">
        <v>2601</v>
      </c>
    </row>
    <row r="700" spans="1:47" s="2" customFormat="1" ht="12">
      <c r="A700" s="33"/>
      <c r="B700" s="34"/>
      <c r="C700" s="33"/>
      <c r="D700" s="199" t="s">
        <v>638</v>
      </c>
      <c r="E700" s="33"/>
      <c r="F700" s="200" t="s">
        <v>2412</v>
      </c>
      <c r="G700" s="33"/>
      <c r="H700" s="33"/>
      <c r="I700" s="201"/>
      <c r="J700" s="33"/>
      <c r="K700" s="33"/>
      <c r="L700" s="34"/>
      <c r="M700" s="202"/>
      <c r="N700" s="203"/>
      <c r="O700" s="59"/>
      <c r="P700" s="59"/>
      <c r="Q700" s="59"/>
      <c r="R700" s="59"/>
      <c r="S700" s="59"/>
      <c r="T700" s="60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T700" s="18" t="s">
        <v>638</v>
      </c>
      <c r="AU700" s="18" t="s">
        <v>86</v>
      </c>
    </row>
    <row r="701" spans="2:51" s="14" customFormat="1" ht="12">
      <c r="B701" s="186"/>
      <c r="D701" s="179" t="s">
        <v>245</v>
      </c>
      <c r="E701" s="187" t="s">
        <v>1</v>
      </c>
      <c r="F701" s="188" t="s">
        <v>113</v>
      </c>
      <c r="H701" s="189">
        <v>3</v>
      </c>
      <c r="I701" s="190"/>
      <c r="L701" s="186"/>
      <c r="M701" s="191"/>
      <c r="N701" s="192"/>
      <c r="O701" s="192"/>
      <c r="P701" s="192"/>
      <c r="Q701" s="192"/>
      <c r="R701" s="192"/>
      <c r="S701" s="192"/>
      <c r="T701" s="193"/>
      <c r="AT701" s="187" t="s">
        <v>245</v>
      </c>
      <c r="AU701" s="187" t="s">
        <v>86</v>
      </c>
      <c r="AV701" s="14" t="s">
        <v>86</v>
      </c>
      <c r="AW701" s="14" t="s">
        <v>31</v>
      </c>
      <c r="AX701" s="14" t="s">
        <v>33</v>
      </c>
      <c r="AY701" s="187" t="s">
        <v>157</v>
      </c>
    </row>
    <row r="702" spans="1:65" s="2" customFormat="1" ht="16.5" customHeight="1">
      <c r="A702" s="33"/>
      <c r="B702" s="149"/>
      <c r="C702" s="150" t="s">
        <v>333</v>
      </c>
      <c r="D702" s="150" t="s">
        <v>160</v>
      </c>
      <c r="E702" s="151" t="s">
        <v>2427</v>
      </c>
      <c r="F702" s="152" t="s">
        <v>2428</v>
      </c>
      <c r="G702" s="153" t="s">
        <v>284</v>
      </c>
      <c r="H702" s="154">
        <v>3</v>
      </c>
      <c r="I702" s="155"/>
      <c r="J702" s="156">
        <f>ROUND(I702*H702,2)</f>
        <v>0</v>
      </c>
      <c r="K702" s="152" t="s">
        <v>636</v>
      </c>
      <c r="L702" s="34"/>
      <c r="M702" s="157" t="s">
        <v>1</v>
      </c>
      <c r="N702" s="158" t="s">
        <v>43</v>
      </c>
      <c r="O702" s="59"/>
      <c r="P702" s="159">
        <f>O702*H702</f>
        <v>0</v>
      </c>
      <c r="Q702" s="159">
        <v>0</v>
      </c>
      <c r="R702" s="159">
        <f>Q702*H702</f>
        <v>0</v>
      </c>
      <c r="S702" s="159">
        <v>0.075</v>
      </c>
      <c r="T702" s="160">
        <f>S702*H702</f>
        <v>0.22499999999999998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61" t="s">
        <v>164</v>
      </c>
      <c r="AT702" s="161" t="s">
        <v>160</v>
      </c>
      <c r="AU702" s="161" t="s">
        <v>86</v>
      </c>
      <c r="AY702" s="18" t="s">
        <v>157</v>
      </c>
      <c r="BE702" s="162">
        <f>IF(N702="základní",J702,0)</f>
        <v>0</v>
      </c>
      <c r="BF702" s="162">
        <f>IF(N702="snížená",J702,0)</f>
        <v>0</v>
      </c>
      <c r="BG702" s="162">
        <f>IF(N702="zákl. přenesená",J702,0)</f>
        <v>0</v>
      </c>
      <c r="BH702" s="162">
        <f>IF(N702="sníž. přenesená",J702,0)</f>
        <v>0</v>
      </c>
      <c r="BI702" s="162">
        <f>IF(N702="nulová",J702,0)</f>
        <v>0</v>
      </c>
      <c r="BJ702" s="18" t="s">
        <v>33</v>
      </c>
      <c r="BK702" s="162">
        <f>ROUND(I702*H702,2)</f>
        <v>0</v>
      </c>
      <c r="BL702" s="18" t="s">
        <v>164</v>
      </c>
      <c r="BM702" s="161" t="s">
        <v>2602</v>
      </c>
    </row>
    <row r="703" spans="1:47" s="2" customFormat="1" ht="12">
      <c r="A703" s="33"/>
      <c r="B703" s="34"/>
      <c r="C703" s="33"/>
      <c r="D703" s="199" t="s">
        <v>638</v>
      </c>
      <c r="E703" s="33"/>
      <c r="F703" s="200" t="s">
        <v>2430</v>
      </c>
      <c r="G703" s="33"/>
      <c r="H703" s="33"/>
      <c r="I703" s="201"/>
      <c r="J703" s="33"/>
      <c r="K703" s="33"/>
      <c r="L703" s="34"/>
      <c r="M703" s="202"/>
      <c r="N703" s="203"/>
      <c r="O703" s="59"/>
      <c r="P703" s="59"/>
      <c r="Q703" s="59"/>
      <c r="R703" s="59"/>
      <c r="S703" s="59"/>
      <c r="T703" s="60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T703" s="18" t="s">
        <v>638</v>
      </c>
      <c r="AU703" s="18" t="s">
        <v>86</v>
      </c>
    </row>
    <row r="704" spans="2:51" s="14" customFormat="1" ht="12">
      <c r="B704" s="186"/>
      <c r="D704" s="179" t="s">
        <v>245</v>
      </c>
      <c r="E704" s="187" t="s">
        <v>1</v>
      </c>
      <c r="F704" s="188" t="s">
        <v>2369</v>
      </c>
      <c r="H704" s="189">
        <v>3</v>
      </c>
      <c r="I704" s="190"/>
      <c r="L704" s="186"/>
      <c r="M704" s="191"/>
      <c r="N704" s="192"/>
      <c r="O704" s="192"/>
      <c r="P704" s="192"/>
      <c r="Q704" s="192"/>
      <c r="R704" s="192"/>
      <c r="S704" s="192"/>
      <c r="T704" s="193"/>
      <c r="AT704" s="187" t="s">
        <v>245</v>
      </c>
      <c r="AU704" s="187" t="s">
        <v>86</v>
      </c>
      <c r="AV704" s="14" t="s">
        <v>86</v>
      </c>
      <c r="AW704" s="14" t="s">
        <v>31</v>
      </c>
      <c r="AX704" s="14" t="s">
        <v>33</v>
      </c>
      <c r="AY704" s="187" t="s">
        <v>157</v>
      </c>
    </row>
    <row r="705" spans="1:47" s="2" customFormat="1" ht="12">
      <c r="A705" s="33"/>
      <c r="B705" s="34"/>
      <c r="C705" s="33"/>
      <c r="D705" s="179" t="s">
        <v>782</v>
      </c>
      <c r="E705" s="33"/>
      <c r="F705" s="220" t="s">
        <v>2603</v>
      </c>
      <c r="G705" s="33"/>
      <c r="H705" s="33"/>
      <c r="I705" s="33"/>
      <c r="J705" s="33"/>
      <c r="K705" s="33"/>
      <c r="L705" s="34"/>
      <c r="M705" s="202"/>
      <c r="N705" s="203"/>
      <c r="O705" s="59"/>
      <c r="P705" s="59"/>
      <c r="Q705" s="59"/>
      <c r="R705" s="59"/>
      <c r="S705" s="59"/>
      <c r="T705" s="60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U705" s="18" t="s">
        <v>86</v>
      </c>
    </row>
    <row r="706" spans="1:47" s="2" customFormat="1" ht="12">
      <c r="A706" s="33"/>
      <c r="B706" s="34"/>
      <c r="C706" s="33"/>
      <c r="D706" s="179" t="s">
        <v>782</v>
      </c>
      <c r="E706" s="33"/>
      <c r="F706" s="221" t="s">
        <v>2598</v>
      </c>
      <c r="G706" s="33"/>
      <c r="H706" s="222">
        <v>0</v>
      </c>
      <c r="I706" s="33"/>
      <c r="J706" s="33"/>
      <c r="K706" s="33"/>
      <c r="L706" s="34"/>
      <c r="M706" s="202"/>
      <c r="N706" s="203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U706" s="18" t="s">
        <v>86</v>
      </c>
    </row>
    <row r="707" spans="1:47" s="2" customFormat="1" ht="12">
      <c r="A707" s="33"/>
      <c r="B707" s="34"/>
      <c r="C707" s="33"/>
      <c r="D707" s="179" t="s">
        <v>782</v>
      </c>
      <c r="E707" s="33"/>
      <c r="F707" s="221" t="s">
        <v>2599</v>
      </c>
      <c r="G707" s="33"/>
      <c r="H707" s="222">
        <v>3</v>
      </c>
      <c r="I707" s="33"/>
      <c r="J707" s="33"/>
      <c r="K707" s="33"/>
      <c r="L707" s="34"/>
      <c r="M707" s="202"/>
      <c r="N707" s="203"/>
      <c r="O707" s="59"/>
      <c r="P707" s="59"/>
      <c r="Q707" s="59"/>
      <c r="R707" s="59"/>
      <c r="S707" s="59"/>
      <c r="T707" s="60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U707" s="18" t="s">
        <v>86</v>
      </c>
    </row>
    <row r="708" spans="1:47" s="2" customFormat="1" ht="12">
      <c r="A708" s="33"/>
      <c r="B708" s="34"/>
      <c r="C708" s="33"/>
      <c r="D708" s="179" t="s">
        <v>782</v>
      </c>
      <c r="E708" s="33"/>
      <c r="F708" s="221" t="s">
        <v>645</v>
      </c>
      <c r="G708" s="33"/>
      <c r="H708" s="222">
        <v>3</v>
      </c>
      <c r="I708" s="33"/>
      <c r="J708" s="33"/>
      <c r="K708" s="33"/>
      <c r="L708" s="34"/>
      <c r="M708" s="202"/>
      <c r="N708" s="203"/>
      <c r="O708" s="59"/>
      <c r="P708" s="59"/>
      <c r="Q708" s="59"/>
      <c r="R708" s="59"/>
      <c r="S708" s="59"/>
      <c r="T708" s="60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U708" s="18" t="s">
        <v>86</v>
      </c>
    </row>
    <row r="709" spans="1:65" s="2" customFormat="1" ht="16.5" customHeight="1">
      <c r="A709" s="33"/>
      <c r="B709" s="149"/>
      <c r="C709" s="150" t="s">
        <v>336</v>
      </c>
      <c r="D709" s="150" t="s">
        <v>160</v>
      </c>
      <c r="E709" s="151" t="s">
        <v>2393</v>
      </c>
      <c r="F709" s="152" t="s">
        <v>2394</v>
      </c>
      <c r="G709" s="153" t="s">
        <v>284</v>
      </c>
      <c r="H709" s="154">
        <v>3</v>
      </c>
      <c r="I709" s="155"/>
      <c r="J709" s="156">
        <f>ROUND(I709*H709,2)</f>
        <v>0</v>
      </c>
      <c r="K709" s="152" t="s">
        <v>636</v>
      </c>
      <c r="L709" s="34"/>
      <c r="M709" s="157" t="s">
        <v>1</v>
      </c>
      <c r="N709" s="158" t="s">
        <v>43</v>
      </c>
      <c r="O709" s="59"/>
      <c r="P709" s="159">
        <f>O709*H709</f>
        <v>0</v>
      </c>
      <c r="Q709" s="159">
        <v>0</v>
      </c>
      <c r="R709" s="159">
        <f>Q709*H709</f>
        <v>0</v>
      </c>
      <c r="S709" s="159">
        <v>0</v>
      </c>
      <c r="T709" s="160">
        <f>S709*H709</f>
        <v>0</v>
      </c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R709" s="161" t="s">
        <v>164</v>
      </c>
      <c r="AT709" s="161" t="s">
        <v>160</v>
      </c>
      <c r="AU709" s="161" t="s">
        <v>86</v>
      </c>
      <c r="AY709" s="18" t="s">
        <v>157</v>
      </c>
      <c r="BE709" s="162">
        <f>IF(N709="základní",J709,0)</f>
        <v>0</v>
      </c>
      <c r="BF709" s="162">
        <f>IF(N709="snížená",J709,0)</f>
        <v>0</v>
      </c>
      <c r="BG709" s="162">
        <f>IF(N709="zákl. přenesená",J709,0)</f>
        <v>0</v>
      </c>
      <c r="BH709" s="162">
        <f>IF(N709="sníž. přenesená",J709,0)</f>
        <v>0</v>
      </c>
      <c r="BI709" s="162">
        <f>IF(N709="nulová",J709,0)</f>
        <v>0</v>
      </c>
      <c r="BJ709" s="18" t="s">
        <v>33</v>
      </c>
      <c r="BK709" s="162">
        <f>ROUND(I709*H709,2)</f>
        <v>0</v>
      </c>
      <c r="BL709" s="18" t="s">
        <v>164</v>
      </c>
      <c r="BM709" s="161" t="s">
        <v>2604</v>
      </c>
    </row>
    <row r="710" spans="1:47" s="2" customFormat="1" ht="12">
      <c r="A710" s="33"/>
      <c r="B710" s="34"/>
      <c r="C710" s="33"/>
      <c r="D710" s="199" t="s">
        <v>638</v>
      </c>
      <c r="E710" s="33"/>
      <c r="F710" s="200" t="s">
        <v>2396</v>
      </c>
      <c r="G710" s="33"/>
      <c r="H710" s="33"/>
      <c r="I710" s="201"/>
      <c r="J710" s="33"/>
      <c r="K710" s="33"/>
      <c r="L710" s="34"/>
      <c r="M710" s="202"/>
      <c r="N710" s="203"/>
      <c r="O710" s="59"/>
      <c r="P710" s="59"/>
      <c r="Q710" s="59"/>
      <c r="R710" s="59"/>
      <c r="S710" s="59"/>
      <c r="T710" s="60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T710" s="18" t="s">
        <v>638</v>
      </c>
      <c r="AU710" s="18" t="s">
        <v>86</v>
      </c>
    </row>
    <row r="711" spans="2:51" s="14" customFormat="1" ht="12">
      <c r="B711" s="186"/>
      <c r="D711" s="179" t="s">
        <v>245</v>
      </c>
      <c r="E711" s="187" t="s">
        <v>1</v>
      </c>
      <c r="F711" s="188" t="s">
        <v>2369</v>
      </c>
      <c r="H711" s="189">
        <v>3</v>
      </c>
      <c r="I711" s="190"/>
      <c r="L711" s="186"/>
      <c r="M711" s="191"/>
      <c r="N711" s="192"/>
      <c r="O711" s="192"/>
      <c r="P711" s="192"/>
      <c r="Q711" s="192"/>
      <c r="R711" s="192"/>
      <c r="S711" s="192"/>
      <c r="T711" s="193"/>
      <c r="AT711" s="187" t="s">
        <v>245</v>
      </c>
      <c r="AU711" s="187" t="s">
        <v>86</v>
      </c>
      <c r="AV711" s="14" t="s">
        <v>86</v>
      </c>
      <c r="AW711" s="14" t="s">
        <v>31</v>
      </c>
      <c r="AX711" s="14" t="s">
        <v>33</v>
      </c>
      <c r="AY711" s="187" t="s">
        <v>157</v>
      </c>
    </row>
    <row r="712" spans="1:47" s="2" customFormat="1" ht="12">
      <c r="A712" s="33"/>
      <c r="B712" s="34"/>
      <c r="C712" s="33"/>
      <c r="D712" s="179" t="s">
        <v>782</v>
      </c>
      <c r="E712" s="33"/>
      <c r="F712" s="220" t="s">
        <v>2603</v>
      </c>
      <c r="G712" s="33"/>
      <c r="H712" s="33"/>
      <c r="I712" s="33"/>
      <c r="J712" s="33"/>
      <c r="K712" s="33"/>
      <c r="L712" s="34"/>
      <c r="M712" s="202"/>
      <c r="N712" s="203"/>
      <c r="O712" s="59"/>
      <c r="P712" s="59"/>
      <c r="Q712" s="59"/>
      <c r="R712" s="59"/>
      <c r="S712" s="59"/>
      <c r="T712" s="60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U712" s="18" t="s">
        <v>86</v>
      </c>
    </row>
    <row r="713" spans="1:47" s="2" customFormat="1" ht="12">
      <c r="A713" s="33"/>
      <c r="B713" s="34"/>
      <c r="C713" s="33"/>
      <c r="D713" s="179" t="s">
        <v>782</v>
      </c>
      <c r="E713" s="33"/>
      <c r="F713" s="221" t="s">
        <v>2598</v>
      </c>
      <c r="G713" s="33"/>
      <c r="H713" s="222">
        <v>0</v>
      </c>
      <c r="I713" s="33"/>
      <c r="J713" s="33"/>
      <c r="K713" s="33"/>
      <c r="L713" s="34"/>
      <c r="M713" s="202"/>
      <c r="N713" s="203"/>
      <c r="O713" s="59"/>
      <c r="P713" s="59"/>
      <c r="Q713" s="59"/>
      <c r="R713" s="59"/>
      <c r="S713" s="59"/>
      <c r="T713" s="60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U713" s="18" t="s">
        <v>86</v>
      </c>
    </row>
    <row r="714" spans="1:47" s="2" customFormat="1" ht="12">
      <c r="A714" s="33"/>
      <c r="B714" s="34"/>
      <c r="C714" s="33"/>
      <c r="D714" s="179" t="s">
        <v>782</v>
      </c>
      <c r="E714" s="33"/>
      <c r="F714" s="221" t="s">
        <v>2599</v>
      </c>
      <c r="G714" s="33"/>
      <c r="H714" s="222">
        <v>3</v>
      </c>
      <c r="I714" s="33"/>
      <c r="J714" s="33"/>
      <c r="K714" s="33"/>
      <c r="L714" s="34"/>
      <c r="M714" s="202"/>
      <c r="N714" s="203"/>
      <c r="O714" s="59"/>
      <c r="P714" s="59"/>
      <c r="Q714" s="59"/>
      <c r="R714" s="59"/>
      <c r="S714" s="59"/>
      <c r="T714" s="60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U714" s="18" t="s">
        <v>86</v>
      </c>
    </row>
    <row r="715" spans="1:47" s="2" customFormat="1" ht="12">
      <c r="A715" s="33"/>
      <c r="B715" s="34"/>
      <c r="C715" s="33"/>
      <c r="D715" s="179" t="s">
        <v>782</v>
      </c>
      <c r="E715" s="33"/>
      <c r="F715" s="221" t="s">
        <v>645</v>
      </c>
      <c r="G715" s="33"/>
      <c r="H715" s="222">
        <v>3</v>
      </c>
      <c r="I715" s="33"/>
      <c r="J715" s="33"/>
      <c r="K715" s="33"/>
      <c r="L715" s="34"/>
      <c r="M715" s="202"/>
      <c r="N715" s="203"/>
      <c r="O715" s="59"/>
      <c r="P715" s="59"/>
      <c r="Q715" s="59"/>
      <c r="R715" s="59"/>
      <c r="S715" s="59"/>
      <c r="T715" s="60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U715" s="18" t="s">
        <v>86</v>
      </c>
    </row>
    <row r="716" spans="1:65" s="2" customFormat="1" ht="16.5" customHeight="1">
      <c r="A716" s="33"/>
      <c r="B716" s="149"/>
      <c r="C716" s="150" t="s">
        <v>363</v>
      </c>
      <c r="D716" s="150" t="s">
        <v>160</v>
      </c>
      <c r="E716" s="151" t="s">
        <v>2397</v>
      </c>
      <c r="F716" s="152" t="s">
        <v>2398</v>
      </c>
      <c r="G716" s="153" t="s">
        <v>284</v>
      </c>
      <c r="H716" s="154">
        <v>3</v>
      </c>
      <c r="I716" s="155"/>
      <c r="J716" s="156">
        <f>ROUND(I716*H716,2)</f>
        <v>0</v>
      </c>
      <c r="K716" s="152" t="s">
        <v>636</v>
      </c>
      <c r="L716" s="34"/>
      <c r="M716" s="157" t="s">
        <v>1</v>
      </c>
      <c r="N716" s="158" t="s">
        <v>43</v>
      </c>
      <c r="O716" s="59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1" t="s">
        <v>164</v>
      </c>
      <c r="AT716" s="161" t="s">
        <v>160</v>
      </c>
      <c r="AU716" s="161" t="s">
        <v>86</v>
      </c>
      <c r="AY716" s="18" t="s">
        <v>157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8" t="s">
        <v>33</v>
      </c>
      <c r="BK716" s="162">
        <f>ROUND(I716*H716,2)</f>
        <v>0</v>
      </c>
      <c r="BL716" s="18" t="s">
        <v>164</v>
      </c>
      <c r="BM716" s="161" t="s">
        <v>2605</v>
      </c>
    </row>
    <row r="717" spans="1:47" s="2" customFormat="1" ht="12">
      <c r="A717" s="33"/>
      <c r="B717" s="34"/>
      <c r="C717" s="33"/>
      <c r="D717" s="199" t="s">
        <v>638</v>
      </c>
      <c r="E717" s="33"/>
      <c r="F717" s="200" t="s">
        <v>2400</v>
      </c>
      <c r="G717" s="33"/>
      <c r="H717" s="33"/>
      <c r="I717" s="201"/>
      <c r="J717" s="33"/>
      <c r="K717" s="33"/>
      <c r="L717" s="34"/>
      <c r="M717" s="202"/>
      <c r="N717" s="203"/>
      <c r="O717" s="59"/>
      <c r="P717" s="59"/>
      <c r="Q717" s="59"/>
      <c r="R717" s="59"/>
      <c r="S717" s="59"/>
      <c r="T717" s="60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T717" s="18" t="s">
        <v>638</v>
      </c>
      <c r="AU717" s="18" t="s">
        <v>86</v>
      </c>
    </row>
    <row r="718" spans="2:51" s="14" customFormat="1" ht="12">
      <c r="B718" s="186"/>
      <c r="D718" s="179" t="s">
        <v>245</v>
      </c>
      <c r="E718" s="187" t="s">
        <v>1</v>
      </c>
      <c r="F718" s="188" t="s">
        <v>2369</v>
      </c>
      <c r="H718" s="189">
        <v>3</v>
      </c>
      <c r="I718" s="190"/>
      <c r="L718" s="186"/>
      <c r="M718" s="191"/>
      <c r="N718" s="192"/>
      <c r="O718" s="192"/>
      <c r="P718" s="192"/>
      <c r="Q718" s="192"/>
      <c r="R718" s="192"/>
      <c r="S718" s="192"/>
      <c r="T718" s="193"/>
      <c r="AT718" s="187" t="s">
        <v>245</v>
      </c>
      <c r="AU718" s="187" t="s">
        <v>86</v>
      </c>
      <c r="AV718" s="14" t="s">
        <v>86</v>
      </c>
      <c r="AW718" s="14" t="s">
        <v>31</v>
      </c>
      <c r="AX718" s="14" t="s">
        <v>33</v>
      </c>
      <c r="AY718" s="187" t="s">
        <v>157</v>
      </c>
    </row>
    <row r="719" spans="1:47" s="2" customFormat="1" ht="12">
      <c r="A719" s="33"/>
      <c r="B719" s="34"/>
      <c r="C719" s="33"/>
      <c r="D719" s="179" t="s">
        <v>782</v>
      </c>
      <c r="E719" s="33"/>
      <c r="F719" s="220" t="s">
        <v>2603</v>
      </c>
      <c r="G719" s="33"/>
      <c r="H719" s="33"/>
      <c r="I719" s="33"/>
      <c r="J719" s="33"/>
      <c r="K719" s="33"/>
      <c r="L719" s="34"/>
      <c r="M719" s="202"/>
      <c r="N719" s="203"/>
      <c r="O719" s="59"/>
      <c r="P719" s="59"/>
      <c r="Q719" s="59"/>
      <c r="R719" s="59"/>
      <c r="S719" s="59"/>
      <c r="T719" s="60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U719" s="18" t="s">
        <v>86</v>
      </c>
    </row>
    <row r="720" spans="1:47" s="2" customFormat="1" ht="12">
      <c r="A720" s="33"/>
      <c r="B720" s="34"/>
      <c r="C720" s="33"/>
      <c r="D720" s="179" t="s">
        <v>782</v>
      </c>
      <c r="E720" s="33"/>
      <c r="F720" s="221" t="s">
        <v>2598</v>
      </c>
      <c r="G720" s="33"/>
      <c r="H720" s="222">
        <v>0</v>
      </c>
      <c r="I720" s="33"/>
      <c r="J720" s="33"/>
      <c r="K720" s="33"/>
      <c r="L720" s="34"/>
      <c r="M720" s="202"/>
      <c r="N720" s="203"/>
      <c r="O720" s="59"/>
      <c r="P720" s="59"/>
      <c r="Q720" s="59"/>
      <c r="R720" s="59"/>
      <c r="S720" s="59"/>
      <c r="T720" s="60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U720" s="18" t="s">
        <v>86</v>
      </c>
    </row>
    <row r="721" spans="1:47" s="2" customFormat="1" ht="12">
      <c r="A721" s="33"/>
      <c r="B721" s="34"/>
      <c r="C721" s="33"/>
      <c r="D721" s="179" t="s">
        <v>782</v>
      </c>
      <c r="E721" s="33"/>
      <c r="F721" s="221" t="s">
        <v>2599</v>
      </c>
      <c r="G721" s="33"/>
      <c r="H721" s="222">
        <v>3</v>
      </c>
      <c r="I721" s="33"/>
      <c r="J721" s="33"/>
      <c r="K721" s="33"/>
      <c r="L721" s="34"/>
      <c r="M721" s="202"/>
      <c r="N721" s="203"/>
      <c r="O721" s="59"/>
      <c r="P721" s="59"/>
      <c r="Q721" s="59"/>
      <c r="R721" s="59"/>
      <c r="S721" s="59"/>
      <c r="T721" s="60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U721" s="18" t="s">
        <v>86</v>
      </c>
    </row>
    <row r="722" spans="1:47" s="2" customFormat="1" ht="12">
      <c r="A722" s="33"/>
      <c r="B722" s="34"/>
      <c r="C722" s="33"/>
      <c r="D722" s="179" t="s">
        <v>782</v>
      </c>
      <c r="E722" s="33"/>
      <c r="F722" s="221" t="s">
        <v>645</v>
      </c>
      <c r="G722" s="33"/>
      <c r="H722" s="222">
        <v>3</v>
      </c>
      <c r="I722" s="33"/>
      <c r="J722" s="33"/>
      <c r="K722" s="33"/>
      <c r="L722" s="34"/>
      <c r="M722" s="202"/>
      <c r="N722" s="203"/>
      <c r="O722" s="59"/>
      <c r="P722" s="59"/>
      <c r="Q722" s="59"/>
      <c r="R722" s="59"/>
      <c r="S722" s="59"/>
      <c r="T722" s="60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U722" s="18" t="s">
        <v>86</v>
      </c>
    </row>
    <row r="723" spans="1:65" s="2" customFormat="1" ht="16.5" customHeight="1">
      <c r="A723" s="33"/>
      <c r="B723" s="149"/>
      <c r="C723" s="150" t="s">
        <v>1162</v>
      </c>
      <c r="D723" s="150" t="s">
        <v>160</v>
      </c>
      <c r="E723" s="151" t="s">
        <v>2606</v>
      </c>
      <c r="F723" s="152" t="s">
        <v>2607</v>
      </c>
      <c r="G723" s="153" t="s">
        <v>284</v>
      </c>
      <c r="H723" s="154">
        <v>3</v>
      </c>
      <c r="I723" s="155"/>
      <c r="J723" s="156">
        <f>ROUND(I723*H723,2)</f>
        <v>0</v>
      </c>
      <c r="K723" s="152" t="s">
        <v>636</v>
      </c>
      <c r="L723" s="34"/>
      <c r="M723" s="157" t="s">
        <v>1</v>
      </c>
      <c r="N723" s="158" t="s">
        <v>43</v>
      </c>
      <c r="O723" s="59"/>
      <c r="P723" s="159">
        <f>O723*H723</f>
        <v>0</v>
      </c>
      <c r="Q723" s="159">
        <v>0</v>
      </c>
      <c r="R723" s="159">
        <f>Q723*H723</f>
        <v>0</v>
      </c>
      <c r="S723" s="159">
        <v>0.11</v>
      </c>
      <c r="T723" s="160">
        <f>S723*H723</f>
        <v>0.33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61" t="s">
        <v>164</v>
      </c>
      <c r="AT723" s="161" t="s">
        <v>160</v>
      </c>
      <c r="AU723" s="161" t="s">
        <v>86</v>
      </c>
      <c r="AY723" s="18" t="s">
        <v>157</v>
      </c>
      <c r="BE723" s="162">
        <f>IF(N723="základní",J723,0)</f>
        <v>0</v>
      </c>
      <c r="BF723" s="162">
        <f>IF(N723="snížená",J723,0)</f>
        <v>0</v>
      </c>
      <c r="BG723" s="162">
        <f>IF(N723="zákl. přenesená",J723,0)</f>
        <v>0</v>
      </c>
      <c r="BH723" s="162">
        <f>IF(N723="sníž. přenesená",J723,0)</f>
        <v>0</v>
      </c>
      <c r="BI723" s="162">
        <f>IF(N723="nulová",J723,0)</f>
        <v>0</v>
      </c>
      <c r="BJ723" s="18" t="s">
        <v>33</v>
      </c>
      <c r="BK723" s="162">
        <f>ROUND(I723*H723,2)</f>
        <v>0</v>
      </c>
      <c r="BL723" s="18" t="s">
        <v>164</v>
      </c>
      <c r="BM723" s="161" t="s">
        <v>2608</v>
      </c>
    </row>
    <row r="724" spans="1:47" s="2" customFormat="1" ht="12">
      <c r="A724" s="33"/>
      <c r="B724" s="34"/>
      <c r="C724" s="33"/>
      <c r="D724" s="199" t="s">
        <v>638</v>
      </c>
      <c r="E724" s="33"/>
      <c r="F724" s="200" t="s">
        <v>2609</v>
      </c>
      <c r="G724" s="33"/>
      <c r="H724" s="33"/>
      <c r="I724" s="201"/>
      <c r="J724" s="33"/>
      <c r="K724" s="33"/>
      <c r="L724" s="34"/>
      <c r="M724" s="202"/>
      <c r="N724" s="203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T724" s="18" t="s">
        <v>638</v>
      </c>
      <c r="AU724" s="18" t="s">
        <v>86</v>
      </c>
    </row>
    <row r="725" spans="2:51" s="14" customFormat="1" ht="12">
      <c r="B725" s="186"/>
      <c r="D725" s="179" t="s">
        <v>245</v>
      </c>
      <c r="E725" s="187" t="s">
        <v>1</v>
      </c>
      <c r="F725" s="188" t="s">
        <v>2610</v>
      </c>
      <c r="H725" s="189">
        <v>3</v>
      </c>
      <c r="I725" s="190"/>
      <c r="L725" s="186"/>
      <c r="M725" s="191"/>
      <c r="N725" s="192"/>
      <c r="O725" s="192"/>
      <c r="P725" s="192"/>
      <c r="Q725" s="192"/>
      <c r="R725" s="192"/>
      <c r="S725" s="192"/>
      <c r="T725" s="193"/>
      <c r="AT725" s="187" t="s">
        <v>245</v>
      </c>
      <c r="AU725" s="187" t="s">
        <v>86</v>
      </c>
      <c r="AV725" s="14" t="s">
        <v>86</v>
      </c>
      <c r="AW725" s="14" t="s">
        <v>31</v>
      </c>
      <c r="AX725" s="14" t="s">
        <v>33</v>
      </c>
      <c r="AY725" s="187" t="s">
        <v>157</v>
      </c>
    </row>
    <row r="726" spans="1:47" s="2" customFormat="1" ht="12">
      <c r="A726" s="33"/>
      <c r="B726" s="34"/>
      <c r="C726" s="33"/>
      <c r="D726" s="179" t="s">
        <v>782</v>
      </c>
      <c r="E726" s="33"/>
      <c r="F726" s="220" t="s">
        <v>2603</v>
      </c>
      <c r="G726" s="33"/>
      <c r="H726" s="33"/>
      <c r="I726" s="33"/>
      <c r="J726" s="33"/>
      <c r="K726" s="33"/>
      <c r="L726" s="34"/>
      <c r="M726" s="202"/>
      <c r="N726" s="203"/>
      <c r="O726" s="59"/>
      <c r="P726" s="59"/>
      <c r="Q726" s="59"/>
      <c r="R726" s="59"/>
      <c r="S726" s="59"/>
      <c r="T726" s="60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U726" s="18" t="s">
        <v>86</v>
      </c>
    </row>
    <row r="727" spans="1:47" s="2" customFormat="1" ht="12">
      <c r="A727" s="33"/>
      <c r="B727" s="34"/>
      <c r="C727" s="33"/>
      <c r="D727" s="179" t="s">
        <v>782</v>
      </c>
      <c r="E727" s="33"/>
      <c r="F727" s="221" t="s">
        <v>2598</v>
      </c>
      <c r="G727" s="33"/>
      <c r="H727" s="222">
        <v>0</v>
      </c>
      <c r="I727" s="33"/>
      <c r="J727" s="33"/>
      <c r="K727" s="33"/>
      <c r="L727" s="34"/>
      <c r="M727" s="202"/>
      <c r="N727" s="203"/>
      <c r="O727" s="59"/>
      <c r="P727" s="59"/>
      <c r="Q727" s="59"/>
      <c r="R727" s="59"/>
      <c r="S727" s="59"/>
      <c r="T727" s="60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U727" s="18" t="s">
        <v>86</v>
      </c>
    </row>
    <row r="728" spans="1:47" s="2" customFormat="1" ht="12">
      <c r="A728" s="33"/>
      <c r="B728" s="34"/>
      <c r="C728" s="33"/>
      <c r="D728" s="179" t="s">
        <v>782</v>
      </c>
      <c r="E728" s="33"/>
      <c r="F728" s="221" t="s">
        <v>2599</v>
      </c>
      <c r="G728" s="33"/>
      <c r="H728" s="222">
        <v>3</v>
      </c>
      <c r="I728" s="33"/>
      <c r="J728" s="33"/>
      <c r="K728" s="33"/>
      <c r="L728" s="34"/>
      <c r="M728" s="202"/>
      <c r="N728" s="203"/>
      <c r="O728" s="59"/>
      <c r="P728" s="59"/>
      <c r="Q728" s="59"/>
      <c r="R728" s="59"/>
      <c r="S728" s="59"/>
      <c r="T728" s="60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U728" s="18" t="s">
        <v>86</v>
      </c>
    </row>
    <row r="729" spans="1:47" s="2" customFormat="1" ht="12">
      <c r="A729" s="33"/>
      <c r="B729" s="34"/>
      <c r="C729" s="33"/>
      <c r="D729" s="179" t="s">
        <v>782</v>
      </c>
      <c r="E729" s="33"/>
      <c r="F729" s="221" t="s">
        <v>645</v>
      </c>
      <c r="G729" s="33"/>
      <c r="H729" s="222">
        <v>3</v>
      </c>
      <c r="I729" s="33"/>
      <c r="J729" s="33"/>
      <c r="K729" s="33"/>
      <c r="L729" s="34"/>
      <c r="M729" s="202"/>
      <c r="N729" s="203"/>
      <c r="O729" s="59"/>
      <c r="P729" s="59"/>
      <c r="Q729" s="59"/>
      <c r="R729" s="59"/>
      <c r="S729" s="59"/>
      <c r="T729" s="60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U729" s="18" t="s">
        <v>86</v>
      </c>
    </row>
    <row r="730" spans="1:65" s="2" customFormat="1" ht="16.5" customHeight="1">
      <c r="A730" s="33"/>
      <c r="B730" s="149"/>
      <c r="C730" s="150" t="s">
        <v>365</v>
      </c>
      <c r="D730" s="150" t="s">
        <v>160</v>
      </c>
      <c r="E730" s="151" t="s">
        <v>2439</v>
      </c>
      <c r="F730" s="152" t="s">
        <v>2440</v>
      </c>
      <c r="G730" s="153" t="s">
        <v>284</v>
      </c>
      <c r="H730" s="154">
        <v>3</v>
      </c>
      <c r="I730" s="155"/>
      <c r="J730" s="156">
        <f>ROUND(I730*H730,2)</f>
        <v>0</v>
      </c>
      <c r="K730" s="152" t="s">
        <v>636</v>
      </c>
      <c r="L730" s="34"/>
      <c r="M730" s="157" t="s">
        <v>1</v>
      </c>
      <c r="N730" s="158" t="s">
        <v>43</v>
      </c>
      <c r="O730" s="59"/>
      <c r="P730" s="159">
        <f>O730*H730</f>
        <v>0</v>
      </c>
      <c r="Q730" s="159">
        <v>0</v>
      </c>
      <c r="R730" s="159">
        <f>Q730*H730</f>
        <v>0</v>
      </c>
      <c r="S730" s="159">
        <v>0</v>
      </c>
      <c r="T730" s="160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61" t="s">
        <v>164</v>
      </c>
      <c r="AT730" s="161" t="s">
        <v>160</v>
      </c>
      <c r="AU730" s="161" t="s">
        <v>86</v>
      </c>
      <c r="AY730" s="18" t="s">
        <v>157</v>
      </c>
      <c r="BE730" s="162">
        <f>IF(N730="základní",J730,0)</f>
        <v>0</v>
      </c>
      <c r="BF730" s="162">
        <f>IF(N730="snížená",J730,0)</f>
        <v>0</v>
      </c>
      <c r="BG730" s="162">
        <f>IF(N730="zákl. přenesená",J730,0)</f>
        <v>0</v>
      </c>
      <c r="BH730" s="162">
        <f>IF(N730="sníž. přenesená",J730,0)</f>
        <v>0</v>
      </c>
      <c r="BI730" s="162">
        <f>IF(N730="nulová",J730,0)</f>
        <v>0</v>
      </c>
      <c r="BJ730" s="18" t="s">
        <v>33</v>
      </c>
      <c r="BK730" s="162">
        <f>ROUND(I730*H730,2)</f>
        <v>0</v>
      </c>
      <c r="BL730" s="18" t="s">
        <v>164</v>
      </c>
      <c r="BM730" s="161" t="s">
        <v>2611</v>
      </c>
    </row>
    <row r="731" spans="1:47" s="2" customFormat="1" ht="12">
      <c r="A731" s="33"/>
      <c r="B731" s="34"/>
      <c r="C731" s="33"/>
      <c r="D731" s="199" t="s">
        <v>638</v>
      </c>
      <c r="E731" s="33"/>
      <c r="F731" s="200" t="s">
        <v>2442</v>
      </c>
      <c r="G731" s="33"/>
      <c r="H731" s="33"/>
      <c r="I731" s="201"/>
      <c r="J731" s="33"/>
      <c r="K731" s="33"/>
      <c r="L731" s="34"/>
      <c r="M731" s="202"/>
      <c r="N731" s="203"/>
      <c r="O731" s="59"/>
      <c r="P731" s="59"/>
      <c r="Q731" s="59"/>
      <c r="R731" s="59"/>
      <c r="S731" s="59"/>
      <c r="T731" s="60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T731" s="18" t="s">
        <v>638</v>
      </c>
      <c r="AU731" s="18" t="s">
        <v>86</v>
      </c>
    </row>
    <row r="732" spans="2:51" s="14" customFormat="1" ht="12">
      <c r="B732" s="186"/>
      <c r="D732" s="179" t="s">
        <v>245</v>
      </c>
      <c r="E732" s="187" t="s">
        <v>1</v>
      </c>
      <c r="F732" s="188" t="s">
        <v>2369</v>
      </c>
      <c r="H732" s="189">
        <v>3</v>
      </c>
      <c r="I732" s="190"/>
      <c r="L732" s="186"/>
      <c r="M732" s="191"/>
      <c r="N732" s="192"/>
      <c r="O732" s="192"/>
      <c r="P732" s="192"/>
      <c r="Q732" s="192"/>
      <c r="R732" s="192"/>
      <c r="S732" s="192"/>
      <c r="T732" s="193"/>
      <c r="AT732" s="187" t="s">
        <v>245</v>
      </c>
      <c r="AU732" s="187" t="s">
        <v>86</v>
      </c>
      <c r="AV732" s="14" t="s">
        <v>86</v>
      </c>
      <c r="AW732" s="14" t="s">
        <v>31</v>
      </c>
      <c r="AX732" s="14" t="s">
        <v>33</v>
      </c>
      <c r="AY732" s="187" t="s">
        <v>157</v>
      </c>
    </row>
    <row r="733" spans="1:47" s="2" customFormat="1" ht="12">
      <c r="A733" s="33"/>
      <c r="B733" s="34"/>
      <c r="C733" s="33"/>
      <c r="D733" s="179" t="s">
        <v>782</v>
      </c>
      <c r="E733" s="33"/>
      <c r="F733" s="220" t="s">
        <v>2603</v>
      </c>
      <c r="G733" s="33"/>
      <c r="H733" s="33"/>
      <c r="I733" s="33"/>
      <c r="J733" s="33"/>
      <c r="K733" s="33"/>
      <c r="L733" s="34"/>
      <c r="M733" s="202"/>
      <c r="N733" s="203"/>
      <c r="O733" s="59"/>
      <c r="P733" s="59"/>
      <c r="Q733" s="59"/>
      <c r="R733" s="59"/>
      <c r="S733" s="59"/>
      <c r="T733" s="60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U733" s="18" t="s">
        <v>86</v>
      </c>
    </row>
    <row r="734" spans="1:47" s="2" customFormat="1" ht="12">
      <c r="A734" s="33"/>
      <c r="B734" s="34"/>
      <c r="C734" s="33"/>
      <c r="D734" s="179" t="s">
        <v>782</v>
      </c>
      <c r="E734" s="33"/>
      <c r="F734" s="221" t="s">
        <v>2598</v>
      </c>
      <c r="G734" s="33"/>
      <c r="H734" s="222">
        <v>0</v>
      </c>
      <c r="I734" s="33"/>
      <c r="J734" s="33"/>
      <c r="K734" s="33"/>
      <c r="L734" s="34"/>
      <c r="M734" s="202"/>
      <c r="N734" s="203"/>
      <c r="O734" s="59"/>
      <c r="P734" s="59"/>
      <c r="Q734" s="59"/>
      <c r="R734" s="59"/>
      <c r="S734" s="59"/>
      <c r="T734" s="60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U734" s="18" t="s">
        <v>86</v>
      </c>
    </row>
    <row r="735" spans="1:47" s="2" customFormat="1" ht="12">
      <c r="A735" s="33"/>
      <c r="B735" s="34"/>
      <c r="C735" s="33"/>
      <c r="D735" s="179" t="s">
        <v>782</v>
      </c>
      <c r="E735" s="33"/>
      <c r="F735" s="221" t="s">
        <v>2599</v>
      </c>
      <c r="G735" s="33"/>
      <c r="H735" s="222">
        <v>3</v>
      </c>
      <c r="I735" s="33"/>
      <c r="J735" s="33"/>
      <c r="K735" s="33"/>
      <c r="L735" s="34"/>
      <c r="M735" s="202"/>
      <c r="N735" s="203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U735" s="18" t="s">
        <v>86</v>
      </c>
    </row>
    <row r="736" spans="1:47" s="2" customFormat="1" ht="12">
      <c r="A736" s="33"/>
      <c r="B736" s="34"/>
      <c r="C736" s="33"/>
      <c r="D736" s="179" t="s">
        <v>782</v>
      </c>
      <c r="E736" s="33"/>
      <c r="F736" s="221" t="s">
        <v>645</v>
      </c>
      <c r="G736" s="33"/>
      <c r="H736" s="222">
        <v>3</v>
      </c>
      <c r="I736" s="33"/>
      <c r="J736" s="33"/>
      <c r="K736" s="33"/>
      <c r="L736" s="34"/>
      <c r="M736" s="202"/>
      <c r="N736" s="203"/>
      <c r="O736" s="59"/>
      <c r="P736" s="59"/>
      <c r="Q736" s="59"/>
      <c r="R736" s="59"/>
      <c r="S736" s="59"/>
      <c r="T736" s="60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U736" s="18" t="s">
        <v>86</v>
      </c>
    </row>
    <row r="737" spans="1:65" s="2" customFormat="1" ht="16.5" customHeight="1">
      <c r="A737" s="33"/>
      <c r="B737" s="149"/>
      <c r="C737" s="150" t="s">
        <v>1169</v>
      </c>
      <c r="D737" s="150" t="s">
        <v>160</v>
      </c>
      <c r="E737" s="151" t="s">
        <v>2443</v>
      </c>
      <c r="F737" s="152" t="s">
        <v>2444</v>
      </c>
      <c r="G737" s="153" t="s">
        <v>284</v>
      </c>
      <c r="H737" s="154">
        <v>3</v>
      </c>
      <c r="I737" s="155"/>
      <c r="J737" s="156">
        <f>ROUND(I737*H737,2)</f>
        <v>0</v>
      </c>
      <c r="K737" s="152" t="s">
        <v>636</v>
      </c>
      <c r="L737" s="34"/>
      <c r="M737" s="157" t="s">
        <v>1</v>
      </c>
      <c r="N737" s="158" t="s">
        <v>43</v>
      </c>
      <c r="O737" s="59"/>
      <c r="P737" s="159">
        <f>O737*H737</f>
        <v>0</v>
      </c>
      <c r="Q737" s="159">
        <v>0</v>
      </c>
      <c r="R737" s="159">
        <f>Q737*H737</f>
        <v>0</v>
      </c>
      <c r="S737" s="159">
        <v>0</v>
      </c>
      <c r="T737" s="160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1" t="s">
        <v>164</v>
      </c>
      <c r="AT737" s="161" t="s">
        <v>160</v>
      </c>
      <c r="AU737" s="161" t="s">
        <v>86</v>
      </c>
      <c r="AY737" s="18" t="s">
        <v>157</v>
      </c>
      <c r="BE737" s="162">
        <f>IF(N737="základní",J737,0)</f>
        <v>0</v>
      </c>
      <c r="BF737" s="162">
        <f>IF(N737="snížená",J737,0)</f>
        <v>0</v>
      </c>
      <c r="BG737" s="162">
        <f>IF(N737="zákl. přenesená",J737,0)</f>
        <v>0</v>
      </c>
      <c r="BH737" s="162">
        <f>IF(N737="sníž. přenesená",J737,0)</f>
        <v>0</v>
      </c>
      <c r="BI737" s="162">
        <f>IF(N737="nulová",J737,0)</f>
        <v>0</v>
      </c>
      <c r="BJ737" s="18" t="s">
        <v>33</v>
      </c>
      <c r="BK737" s="162">
        <f>ROUND(I737*H737,2)</f>
        <v>0</v>
      </c>
      <c r="BL737" s="18" t="s">
        <v>164</v>
      </c>
      <c r="BM737" s="161" t="s">
        <v>2612</v>
      </c>
    </row>
    <row r="738" spans="1:47" s="2" customFormat="1" ht="12">
      <c r="A738" s="33"/>
      <c r="B738" s="34"/>
      <c r="C738" s="33"/>
      <c r="D738" s="199" t="s">
        <v>638</v>
      </c>
      <c r="E738" s="33"/>
      <c r="F738" s="200" t="s">
        <v>2446</v>
      </c>
      <c r="G738" s="33"/>
      <c r="H738" s="33"/>
      <c r="I738" s="201"/>
      <c r="J738" s="33"/>
      <c r="K738" s="33"/>
      <c r="L738" s="34"/>
      <c r="M738" s="202"/>
      <c r="N738" s="203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T738" s="18" t="s">
        <v>638</v>
      </c>
      <c r="AU738" s="18" t="s">
        <v>86</v>
      </c>
    </row>
    <row r="739" spans="2:51" s="14" customFormat="1" ht="12">
      <c r="B739" s="186"/>
      <c r="D739" s="179" t="s">
        <v>245</v>
      </c>
      <c r="E739" s="187" t="s">
        <v>1</v>
      </c>
      <c r="F739" s="188" t="s">
        <v>2369</v>
      </c>
      <c r="H739" s="189">
        <v>3</v>
      </c>
      <c r="I739" s="190"/>
      <c r="L739" s="186"/>
      <c r="M739" s="191"/>
      <c r="N739" s="192"/>
      <c r="O739" s="192"/>
      <c r="P739" s="192"/>
      <c r="Q739" s="192"/>
      <c r="R739" s="192"/>
      <c r="S739" s="192"/>
      <c r="T739" s="193"/>
      <c r="AT739" s="187" t="s">
        <v>245</v>
      </c>
      <c r="AU739" s="187" t="s">
        <v>86</v>
      </c>
      <c r="AV739" s="14" t="s">
        <v>86</v>
      </c>
      <c r="AW739" s="14" t="s">
        <v>31</v>
      </c>
      <c r="AX739" s="14" t="s">
        <v>33</v>
      </c>
      <c r="AY739" s="187" t="s">
        <v>157</v>
      </c>
    </row>
    <row r="740" spans="1:47" s="2" customFormat="1" ht="12">
      <c r="A740" s="33"/>
      <c r="B740" s="34"/>
      <c r="C740" s="33"/>
      <c r="D740" s="179" t="s">
        <v>782</v>
      </c>
      <c r="E740" s="33"/>
      <c r="F740" s="220" t="s">
        <v>2603</v>
      </c>
      <c r="G740" s="33"/>
      <c r="H740" s="33"/>
      <c r="I740" s="33"/>
      <c r="J740" s="33"/>
      <c r="K740" s="33"/>
      <c r="L740" s="34"/>
      <c r="M740" s="202"/>
      <c r="N740" s="203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U740" s="18" t="s">
        <v>86</v>
      </c>
    </row>
    <row r="741" spans="1:47" s="2" customFormat="1" ht="12">
      <c r="A741" s="33"/>
      <c r="B741" s="34"/>
      <c r="C741" s="33"/>
      <c r="D741" s="179" t="s">
        <v>782</v>
      </c>
      <c r="E741" s="33"/>
      <c r="F741" s="221" t="s">
        <v>2598</v>
      </c>
      <c r="G741" s="33"/>
      <c r="H741" s="222">
        <v>0</v>
      </c>
      <c r="I741" s="33"/>
      <c r="J741" s="33"/>
      <c r="K741" s="33"/>
      <c r="L741" s="34"/>
      <c r="M741" s="202"/>
      <c r="N741" s="203"/>
      <c r="O741" s="59"/>
      <c r="P741" s="59"/>
      <c r="Q741" s="59"/>
      <c r="R741" s="59"/>
      <c r="S741" s="59"/>
      <c r="T741" s="60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U741" s="18" t="s">
        <v>86</v>
      </c>
    </row>
    <row r="742" spans="1:47" s="2" customFormat="1" ht="12">
      <c r="A742" s="33"/>
      <c r="B742" s="34"/>
      <c r="C742" s="33"/>
      <c r="D742" s="179" t="s">
        <v>782</v>
      </c>
      <c r="E742" s="33"/>
      <c r="F742" s="221" t="s">
        <v>2599</v>
      </c>
      <c r="G742" s="33"/>
      <c r="H742" s="222">
        <v>3</v>
      </c>
      <c r="I742" s="33"/>
      <c r="J742" s="33"/>
      <c r="K742" s="33"/>
      <c r="L742" s="34"/>
      <c r="M742" s="202"/>
      <c r="N742" s="203"/>
      <c r="O742" s="59"/>
      <c r="P742" s="59"/>
      <c r="Q742" s="59"/>
      <c r="R742" s="59"/>
      <c r="S742" s="59"/>
      <c r="T742" s="60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U742" s="18" t="s">
        <v>86</v>
      </c>
    </row>
    <row r="743" spans="1:47" s="2" customFormat="1" ht="12">
      <c r="A743" s="33"/>
      <c r="B743" s="34"/>
      <c r="C743" s="33"/>
      <c r="D743" s="179" t="s">
        <v>782</v>
      </c>
      <c r="E743" s="33"/>
      <c r="F743" s="221" t="s">
        <v>645</v>
      </c>
      <c r="G743" s="33"/>
      <c r="H743" s="222">
        <v>3</v>
      </c>
      <c r="I743" s="33"/>
      <c r="J743" s="33"/>
      <c r="K743" s="33"/>
      <c r="L743" s="34"/>
      <c r="M743" s="202"/>
      <c r="N743" s="203"/>
      <c r="O743" s="59"/>
      <c r="P743" s="59"/>
      <c r="Q743" s="59"/>
      <c r="R743" s="59"/>
      <c r="S743" s="59"/>
      <c r="T743" s="60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U743" s="18" t="s">
        <v>86</v>
      </c>
    </row>
    <row r="744" spans="1:65" s="2" customFormat="1" ht="16.5" customHeight="1">
      <c r="A744" s="33"/>
      <c r="B744" s="149"/>
      <c r="C744" s="150" t="s">
        <v>1175</v>
      </c>
      <c r="D744" s="150" t="s">
        <v>160</v>
      </c>
      <c r="E744" s="151" t="s">
        <v>1954</v>
      </c>
      <c r="F744" s="152" t="s">
        <v>1955</v>
      </c>
      <c r="G744" s="153" t="s">
        <v>284</v>
      </c>
      <c r="H744" s="154">
        <v>3</v>
      </c>
      <c r="I744" s="155"/>
      <c r="J744" s="156">
        <f>ROUND(I744*H744,2)</f>
        <v>0</v>
      </c>
      <c r="K744" s="152" t="s">
        <v>636</v>
      </c>
      <c r="L744" s="34"/>
      <c r="M744" s="157" t="s">
        <v>1</v>
      </c>
      <c r="N744" s="158" t="s">
        <v>43</v>
      </c>
      <c r="O744" s="59"/>
      <c r="P744" s="159">
        <f>O744*H744</f>
        <v>0</v>
      </c>
      <c r="Q744" s="159">
        <v>0</v>
      </c>
      <c r="R744" s="159">
        <f>Q744*H744</f>
        <v>0</v>
      </c>
      <c r="S744" s="159">
        <v>0</v>
      </c>
      <c r="T744" s="160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61" t="s">
        <v>164</v>
      </c>
      <c r="AT744" s="161" t="s">
        <v>160</v>
      </c>
      <c r="AU744" s="161" t="s">
        <v>86</v>
      </c>
      <c r="AY744" s="18" t="s">
        <v>157</v>
      </c>
      <c r="BE744" s="162">
        <f>IF(N744="základní",J744,0)</f>
        <v>0</v>
      </c>
      <c r="BF744" s="162">
        <f>IF(N744="snížená",J744,0)</f>
        <v>0</v>
      </c>
      <c r="BG744" s="162">
        <f>IF(N744="zákl. přenesená",J744,0)</f>
        <v>0</v>
      </c>
      <c r="BH744" s="162">
        <f>IF(N744="sníž. přenesená",J744,0)</f>
        <v>0</v>
      </c>
      <c r="BI744" s="162">
        <f>IF(N744="nulová",J744,0)</f>
        <v>0</v>
      </c>
      <c r="BJ744" s="18" t="s">
        <v>33</v>
      </c>
      <c r="BK744" s="162">
        <f>ROUND(I744*H744,2)</f>
        <v>0</v>
      </c>
      <c r="BL744" s="18" t="s">
        <v>164</v>
      </c>
      <c r="BM744" s="161" t="s">
        <v>2613</v>
      </c>
    </row>
    <row r="745" spans="1:47" s="2" customFormat="1" ht="12">
      <c r="A745" s="33"/>
      <c r="B745" s="34"/>
      <c r="C745" s="33"/>
      <c r="D745" s="199" t="s">
        <v>638</v>
      </c>
      <c r="E745" s="33"/>
      <c r="F745" s="200" t="s">
        <v>1957</v>
      </c>
      <c r="G745" s="33"/>
      <c r="H745" s="33"/>
      <c r="I745" s="201"/>
      <c r="J745" s="33"/>
      <c r="K745" s="33"/>
      <c r="L745" s="34"/>
      <c r="M745" s="202"/>
      <c r="N745" s="203"/>
      <c r="O745" s="59"/>
      <c r="P745" s="59"/>
      <c r="Q745" s="59"/>
      <c r="R745" s="59"/>
      <c r="S745" s="59"/>
      <c r="T745" s="60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T745" s="18" t="s">
        <v>638</v>
      </c>
      <c r="AU745" s="18" t="s">
        <v>86</v>
      </c>
    </row>
    <row r="746" spans="2:51" s="14" customFormat="1" ht="12">
      <c r="B746" s="186"/>
      <c r="D746" s="179" t="s">
        <v>245</v>
      </c>
      <c r="E746" s="187" t="s">
        <v>1</v>
      </c>
      <c r="F746" s="188" t="s">
        <v>2369</v>
      </c>
      <c r="H746" s="189">
        <v>3</v>
      </c>
      <c r="I746" s="190"/>
      <c r="L746" s="186"/>
      <c r="M746" s="191"/>
      <c r="N746" s="192"/>
      <c r="O746" s="192"/>
      <c r="P746" s="192"/>
      <c r="Q746" s="192"/>
      <c r="R746" s="192"/>
      <c r="S746" s="192"/>
      <c r="T746" s="193"/>
      <c r="AT746" s="187" t="s">
        <v>245</v>
      </c>
      <c r="AU746" s="187" t="s">
        <v>86</v>
      </c>
      <c r="AV746" s="14" t="s">
        <v>86</v>
      </c>
      <c r="AW746" s="14" t="s">
        <v>31</v>
      </c>
      <c r="AX746" s="14" t="s">
        <v>33</v>
      </c>
      <c r="AY746" s="187" t="s">
        <v>157</v>
      </c>
    </row>
    <row r="747" spans="1:47" s="2" customFormat="1" ht="12">
      <c r="A747" s="33"/>
      <c r="B747" s="34"/>
      <c r="C747" s="33"/>
      <c r="D747" s="179" t="s">
        <v>782</v>
      </c>
      <c r="E747" s="33"/>
      <c r="F747" s="220" t="s">
        <v>2603</v>
      </c>
      <c r="G747" s="33"/>
      <c r="H747" s="33"/>
      <c r="I747" s="33"/>
      <c r="J747" s="33"/>
      <c r="K747" s="33"/>
      <c r="L747" s="34"/>
      <c r="M747" s="202"/>
      <c r="N747" s="203"/>
      <c r="O747" s="59"/>
      <c r="P747" s="59"/>
      <c r="Q747" s="59"/>
      <c r="R747" s="59"/>
      <c r="S747" s="59"/>
      <c r="T747" s="60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U747" s="18" t="s">
        <v>86</v>
      </c>
    </row>
    <row r="748" spans="1:47" s="2" customFormat="1" ht="12">
      <c r="A748" s="33"/>
      <c r="B748" s="34"/>
      <c r="C748" s="33"/>
      <c r="D748" s="179" t="s">
        <v>782</v>
      </c>
      <c r="E748" s="33"/>
      <c r="F748" s="221" t="s">
        <v>2598</v>
      </c>
      <c r="G748" s="33"/>
      <c r="H748" s="222">
        <v>0</v>
      </c>
      <c r="I748" s="33"/>
      <c r="J748" s="33"/>
      <c r="K748" s="33"/>
      <c r="L748" s="34"/>
      <c r="M748" s="202"/>
      <c r="N748" s="203"/>
      <c r="O748" s="59"/>
      <c r="P748" s="59"/>
      <c r="Q748" s="59"/>
      <c r="R748" s="59"/>
      <c r="S748" s="59"/>
      <c r="T748" s="60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U748" s="18" t="s">
        <v>86</v>
      </c>
    </row>
    <row r="749" spans="1:47" s="2" customFormat="1" ht="12">
      <c r="A749" s="33"/>
      <c r="B749" s="34"/>
      <c r="C749" s="33"/>
      <c r="D749" s="179" t="s">
        <v>782</v>
      </c>
      <c r="E749" s="33"/>
      <c r="F749" s="221" t="s">
        <v>2599</v>
      </c>
      <c r="G749" s="33"/>
      <c r="H749" s="222">
        <v>3</v>
      </c>
      <c r="I749" s="33"/>
      <c r="J749" s="33"/>
      <c r="K749" s="33"/>
      <c r="L749" s="34"/>
      <c r="M749" s="202"/>
      <c r="N749" s="203"/>
      <c r="O749" s="59"/>
      <c r="P749" s="59"/>
      <c r="Q749" s="59"/>
      <c r="R749" s="59"/>
      <c r="S749" s="59"/>
      <c r="T749" s="60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U749" s="18" t="s">
        <v>86</v>
      </c>
    </row>
    <row r="750" spans="1:47" s="2" customFormat="1" ht="12">
      <c r="A750" s="33"/>
      <c r="B750" s="34"/>
      <c r="C750" s="33"/>
      <c r="D750" s="179" t="s">
        <v>782</v>
      </c>
      <c r="E750" s="33"/>
      <c r="F750" s="221" t="s">
        <v>645</v>
      </c>
      <c r="G750" s="33"/>
      <c r="H750" s="222">
        <v>3</v>
      </c>
      <c r="I750" s="33"/>
      <c r="J750" s="33"/>
      <c r="K750" s="33"/>
      <c r="L750" s="34"/>
      <c r="M750" s="202"/>
      <c r="N750" s="203"/>
      <c r="O750" s="59"/>
      <c r="P750" s="59"/>
      <c r="Q750" s="59"/>
      <c r="R750" s="59"/>
      <c r="S750" s="59"/>
      <c r="T750" s="60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U750" s="18" t="s">
        <v>86</v>
      </c>
    </row>
    <row r="751" spans="1:65" s="2" customFormat="1" ht="16.5" customHeight="1">
      <c r="A751" s="33"/>
      <c r="B751" s="149"/>
      <c r="C751" s="150" t="s">
        <v>1182</v>
      </c>
      <c r="D751" s="150" t="s">
        <v>160</v>
      </c>
      <c r="E751" s="151" t="s">
        <v>2448</v>
      </c>
      <c r="F751" s="152" t="s">
        <v>2449</v>
      </c>
      <c r="G751" s="153" t="s">
        <v>284</v>
      </c>
      <c r="H751" s="154">
        <v>3</v>
      </c>
      <c r="I751" s="155"/>
      <c r="J751" s="156">
        <f>ROUND(I751*H751,2)</f>
        <v>0</v>
      </c>
      <c r="K751" s="152" t="s">
        <v>1</v>
      </c>
      <c r="L751" s="34"/>
      <c r="M751" s="157" t="s">
        <v>1</v>
      </c>
      <c r="N751" s="158" t="s">
        <v>43</v>
      </c>
      <c r="O751" s="59"/>
      <c r="P751" s="159">
        <f>O751*H751</f>
        <v>0</v>
      </c>
      <c r="Q751" s="159">
        <v>0</v>
      </c>
      <c r="R751" s="159">
        <f>Q751*H751</f>
        <v>0</v>
      </c>
      <c r="S751" s="159">
        <v>0</v>
      </c>
      <c r="T751" s="160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61" t="s">
        <v>164</v>
      </c>
      <c r="AT751" s="161" t="s">
        <v>160</v>
      </c>
      <c r="AU751" s="161" t="s">
        <v>86</v>
      </c>
      <c r="AY751" s="18" t="s">
        <v>157</v>
      </c>
      <c r="BE751" s="162">
        <f>IF(N751="základní",J751,0)</f>
        <v>0</v>
      </c>
      <c r="BF751" s="162">
        <f>IF(N751="snížená",J751,0)</f>
        <v>0</v>
      </c>
      <c r="BG751" s="162">
        <f>IF(N751="zákl. přenesená",J751,0)</f>
        <v>0</v>
      </c>
      <c r="BH751" s="162">
        <f>IF(N751="sníž. přenesená",J751,0)</f>
        <v>0</v>
      </c>
      <c r="BI751" s="162">
        <f>IF(N751="nulová",J751,0)</f>
        <v>0</v>
      </c>
      <c r="BJ751" s="18" t="s">
        <v>33</v>
      </c>
      <c r="BK751" s="162">
        <f>ROUND(I751*H751,2)</f>
        <v>0</v>
      </c>
      <c r="BL751" s="18" t="s">
        <v>164</v>
      </c>
      <c r="BM751" s="161" t="s">
        <v>2614</v>
      </c>
    </row>
    <row r="752" spans="2:51" s="14" customFormat="1" ht="12">
      <c r="B752" s="186"/>
      <c r="D752" s="179" t="s">
        <v>245</v>
      </c>
      <c r="E752" s="187" t="s">
        <v>1</v>
      </c>
      <c r="F752" s="188" t="s">
        <v>2615</v>
      </c>
      <c r="H752" s="189">
        <v>3</v>
      </c>
      <c r="I752" s="190"/>
      <c r="L752" s="186"/>
      <c r="M752" s="191"/>
      <c r="N752" s="192"/>
      <c r="O752" s="192"/>
      <c r="P752" s="192"/>
      <c r="Q752" s="192"/>
      <c r="R752" s="192"/>
      <c r="S752" s="192"/>
      <c r="T752" s="193"/>
      <c r="AT752" s="187" t="s">
        <v>245</v>
      </c>
      <c r="AU752" s="187" t="s">
        <v>86</v>
      </c>
      <c r="AV752" s="14" t="s">
        <v>86</v>
      </c>
      <c r="AW752" s="14" t="s">
        <v>31</v>
      </c>
      <c r="AX752" s="14" t="s">
        <v>33</v>
      </c>
      <c r="AY752" s="187" t="s">
        <v>157</v>
      </c>
    </row>
    <row r="753" spans="1:47" s="2" customFormat="1" ht="12">
      <c r="A753" s="33"/>
      <c r="B753" s="34"/>
      <c r="C753" s="33"/>
      <c r="D753" s="179" t="s">
        <v>782</v>
      </c>
      <c r="E753" s="33"/>
      <c r="F753" s="220" t="s">
        <v>2603</v>
      </c>
      <c r="G753" s="33"/>
      <c r="H753" s="33"/>
      <c r="I753" s="33"/>
      <c r="J753" s="33"/>
      <c r="K753" s="33"/>
      <c r="L753" s="34"/>
      <c r="M753" s="202"/>
      <c r="N753" s="203"/>
      <c r="O753" s="59"/>
      <c r="P753" s="59"/>
      <c r="Q753" s="59"/>
      <c r="R753" s="59"/>
      <c r="S753" s="59"/>
      <c r="T753" s="60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U753" s="18" t="s">
        <v>86</v>
      </c>
    </row>
    <row r="754" spans="1:47" s="2" customFormat="1" ht="12">
      <c r="A754" s="33"/>
      <c r="B754" s="34"/>
      <c r="C754" s="33"/>
      <c r="D754" s="179" t="s">
        <v>782</v>
      </c>
      <c r="E754" s="33"/>
      <c r="F754" s="221" t="s">
        <v>2598</v>
      </c>
      <c r="G754" s="33"/>
      <c r="H754" s="222">
        <v>0</v>
      </c>
      <c r="I754" s="33"/>
      <c r="J754" s="33"/>
      <c r="K754" s="33"/>
      <c r="L754" s="34"/>
      <c r="M754" s="202"/>
      <c r="N754" s="203"/>
      <c r="O754" s="59"/>
      <c r="P754" s="59"/>
      <c r="Q754" s="59"/>
      <c r="R754" s="59"/>
      <c r="S754" s="59"/>
      <c r="T754" s="60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U754" s="18" t="s">
        <v>86</v>
      </c>
    </row>
    <row r="755" spans="1:47" s="2" customFormat="1" ht="12">
      <c r="A755" s="33"/>
      <c r="B755" s="34"/>
      <c r="C755" s="33"/>
      <c r="D755" s="179" t="s">
        <v>782</v>
      </c>
      <c r="E755" s="33"/>
      <c r="F755" s="221" t="s">
        <v>2599</v>
      </c>
      <c r="G755" s="33"/>
      <c r="H755" s="222">
        <v>3</v>
      </c>
      <c r="I755" s="33"/>
      <c r="J755" s="33"/>
      <c r="K755" s="33"/>
      <c r="L755" s="34"/>
      <c r="M755" s="202"/>
      <c r="N755" s="203"/>
      <c r="O755" s="59"/>
      <c r="P755" s="59"/>
      <c r="Q755" s="59"/>
      <c r="R755" s="59"/>
      <c r="S755" s="59"/>
      <c r="T755" s="60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U755" s="18" t="s">
        <v>86</v>
      </c>
    </row>
    <row r="756" spans="1:47" s="2" customFormat="1" ht="12">
      <c r="A756" s="33"/>
      <c r="B756" s="34"/>
      <c r="C756" s="33"/>
      <c r="D756" s="179" t="s">
        <v>782</v>
      </c>
      <c r="E756" s="33"/>
      <c r="F756" s="221" t="s">
        <v>645</v>
      </c>
      <c r="G756" s="33"/>
      <c r="H756" s="222">
        <v>3</v>
      </c>
      <c r="I756" s="33"/>
      <c r="J756" s="33"/>
      <c r="K756" s="33"/>
      <c r="L756" s="34"/>
      <c r="M756" s="202"/>
      <c r="N756" s="203"/>
      <c r="O756" s="59"/>
      <c r="P756" s="59"/>
      <c r="Q756" s="59"/>
      <c r="R756" s="59"/>
      <c r="S756" s="59"/>
      <c r="T756" s="60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U756" s="18" t="s">
        <v>86</v>
      </c>
    </row>
    <row r="757" spans="1:65" s="2" customFormat="1" ht="16.5" customHeight="1">
      <c r="A757" s="33"/>
      <c r="B757" s="149"/>
      <c r="C757" s="150" t="s">
        <v>1189</v>
      </c>
      <c r="D757" s="150" t="s">
        <v>160</v>
      </c>
      <c r="E757" s="151" t="s">
        <v>2405</v>
      </c>
      <c r="F757" s="152" t="s">
        <v>2406</v>
      </c>
      <c r="G757" s="153" t="s">
        <v>284</v>
      </c>
      <c r="H757" s="154">
        <v>3</v>
      </c>
      <c r="I757" s="155"/>
      <c r="J757" s="156">
        <f>ROUND(I757*H757,2)</f>
        <v>0</v>
      </c>
      <c r="K757" s="152" t="s">
        <v>636</v>
      </c>
      <c r="L757" s="34"/>
      <c r="M757" s="157" t="s">
        <v>1</v>
      </c>
      <c r="N757" s="158" t="s">
        <v>43</v>
      </c>
      <c r="O757" s="59"/>
      <c r="P757" s="159">
        <f>O757*H757</f>
        <v>0</v>
      </c>
      <c r="Q757" s="159">
        <v>0</v>
      </c>
      <c r="R757" s="159">
        <f>Q757*H757</f>
        <v>0</v>
      </c>
      <c r="S757" s="159">
        <v>0</v>
      </c>
      <c r="T757" s="160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1" t="s">
        <v>164</v>
      </c>
      <c r="AT757" s="161" t="s">
        <v>160</v>
      </c>
      <c r="AU757" s="161" t="s">
        <v>86</v>
      </c>
      <c r="AY757" s="18" t="s">
        <v>157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8" t="s">
        <v>33</v>
      </c>
      <c r="BK757" s="162">
        <f>ROUND(I757*H757,2)</f>
        <v>0</v>
      </c>
      <c r="BL757" s="18" t="s">
        <v>164</v>
      </c>
      <c r="BM757" s="161" t="s">
        <v>2616</v>
      </c>
    </row>
    <row r="758" spans="1:47" s="2" customFormat="1" ht="12">
      <c r="A758" s="33"/>
      <c r="B758" s="34"/>
      <c r="C758" s="33"/>
      <c r="D758" s="199" t="s">
        <v>638</v>
      </c>
      <c r="E758" s="33"/>
      <c r="F758" s="200" t="s">
        <v>2408</v>
      </c>
      <c r="G758" s="33"/>
      <c r="H758" s="33"/>
      <c r="I758" s="201"/>
      <c r="J758" s="33"/>
      <c r="K758" s="33"/>
      <c r="L758" s="34"/>
      <c r="M758" s="202"/>
      <c r="N758" s="203"/>
      <c r="O758" s="59"/>
      <c r="P758" s="59"/>
      <c r="Q758" s="59"/>
      <c r="R758" s="59"/>
      <c r="S758" s="59"/>
      <c r="T758" s="60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T758" s="18" t="s">
        <v>638</v>
      </c>
      <c r="AU758" s="18" t="s">
        <v>86</v>
      </c>
    </row>
    <row r="759" spans="2:51" s="14" customFormat="1" ht="12">
      <c r="B759" s="186"/>
      <c r="D759" s="179" t="s">
        <v>245</v>
      </c>
      <c r="E759" s="187" t="s">
        <v>1</v>
      </c>
      <c r="F759" s="188" t="s">
        <v>2369</v>
      </c>
      <c r="H759" s="189">
        <v>3</v>
      </c>
      <c r="I759" s="190"/>
      <c r="L759" s="186"/>
      <c r="M759" s="191"/>
      <c r="N759" s="192"/>
      <c r="O759" s="192"/>
      <c r="P759" s="192"/>
      <c r="Q759" s="192"/>
      <c r="R759" s="192"/>
      <c r="S759" s="192"/>
      <c r="T759" s="193"/>
      <c r="AT759" s="187" t="s">
        <v>245</v>
      </c>
      <c r="AU759" s="187" t="s">
        <v>86</v>
      </c>
      <c r="AV759" s="14" t="s">
        <v>86</v>
      </c>
      <c r="AW759" s="14" t="s">
        <v>31</v>
      </c>
      <c r="AX759" s="14" t="s">
        <v>33</v>
      </c>
      <c r="AY759" s="187" t="s">
        <v>157</v>
      </c>
    </row>
    <row r="760" spans="1:47" s="2" customFormat="1" ht="12">
      <c r="A760" s="33"/>
      <c r="B760" s="34"/>
      <c r="C760" s="33"/>
      <c r="D760" s="179" t="s">
        <v>782</v>
      </c>
      <c r="E760" s="33"/>
      <c r="F760" s="220" t="s">
        <v>2603</v>
      </c>
      <c r="G760" s="33"/>
      <c r="H760" s="33"/>
      <c r="I760" s="33"/>
      <c r="J760" s="33"/>
      <c r="K760" s="33"/>
      <c r="L760" s="34"/>
      <c r="M760" s="202"/>
      <c r="N760" s="203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U760" s="18" t="s">
        <v>86</v>
      </c>
    </row>
    <row r="761" spans="1:47" s="2" customFormat="1" ht="12">
      <c r="A761" s="33"/>
      <c r="B761" s="34"/>
      <c r="C761" s="33"/>
      <c r="D761" s="179" t="s">
        <v>782</v>
      </c>
      <c r="E761" s="33"/>
      <c r="F761" s="221" t="s">
        <v>2598</v>
      </c>
      <c r="G761" s="33"/>
      <c r="H761" s="222">
        <v>0</v>
      </c>
      <c r="I761" s="33"/>
      <c r="J761" s="33"/>
      <c r="K761" s="33"/>
      <c r="L761" s="34"/>
      <c r="M761" s="202"/>
      <c r="N761" s="203"/>
      <c r="O761" s="59"/>
      <c r="P761" s="59"/>
      <c r="Q761" s="59"/>
      <c r="R761" s="59"/>
      <c r="S761" s="59"/>
      <c r="T761" s="60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U761" s="18" t="s">
        <v>86</v>
      </c>
    </row>
    <row r="762" spans="1:47" s="2" customFormat="1" ht="12">
      <c r="A762" s="33"/>
      <c r="B762" s="34"/>
      <c r="C762" s="33"/>
      <c r="D762" s="179" t="s">
        <v>782</v>
      </c>
      <c r="E762" s="33"/>
      <c r="F762" s="221" t="s">
        <v>2599</v>
      </c>
      <c r="G762" s="33"/>
      <c r="H762" s="222">
        <v>3</v>
      </c>
      <c r="I762" s="33"/>
      <c r="J762" s="33"/>
      <c r="K762" s="33"/>
      <c r="L762" s="34"/>
      <c r="M762" s="202"/>
      <c r="N762" s="203"/>
      <c r="O762" s="59"/>
      <c r="P762" s="59"/>
      <c r="Q762" s="59"/>
      <c r="R762" s="59"/>
      <c r="S762" s="59"/>
      <c r="T762" s="60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U762" s="18" t="s">
        <v>86</v>
      </c>
    </row>
    <row r="763" spans="1:47" s="2" customFormat="1" ht="12">
      <c r="A763" s="33"/>
      <c r="B763" s="34"/>
      <c r="C763" s="33"/>
      <c r="D763" s="179" t="s">
        <v>782</v>
      </c>
      <c r="E763" s="33"/>
      <c r="F763" s="221" t="s">
        <v>645</v>
      </c>
      <c r="G763" s="33"/>
      <c r="H763" s="222">
        <v>3</v>
      </c>
      <c r="I763" s="33"/>
      <c r="J763" s="33"/>
      <c r="K763" s="33"/>
      <c r="L763" s="34"/>
      <c r="M763" s="202"/>
      <c r="N763" s="203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U763" s="18" t="s">
        <v>86</v>
      </c>
    </row>
    <row r="764" spans="1:65" s="2" customFormat="1" ht="16.5" customHeight="1">
      <c r="A764" s="33"/>
      <c r="B764" s="149"/>
      <c r="C764" s="150" t="s">
        <v>1196</v>
      </c>
      <c r="D764" s="150" t="s">
        <v>160</v>
      </c>
      <c r="E764" s="151" t="s">
        <v>2409</v>
      </c>
      <c r="F764" s="152" t="s">
        <v>2410</v>
      </c>
      <c r="G764" s="153" t="s">
        <v>284</v>
      </c>
      <c r="H764" s="154">
        <v>3</v>
      </c>
      <c r="I764" s="155"/>
      <c r="J764" s="156">
        <f>ROUND(I764*H764,2)</f>
        <v>0</v>
      </c>
      <c r="K764" s="152" t="s">
        <v>636</v>
      </c>
      <c r="L764" s="34"/>
      <c r="M764" s="157" t="s">
        <v>1</v>
      </c>
      <c r="N764" s="158" t="s">
        <v>43</v>
      </c>
      <c r="O764" s="59"/>
      <c r="P764" s="159">
        <f>O764*H764</f>
        <v>0</v>
      </c>
      <c r="Q764" s="159">
        <v>0</v>
      </c>
      <c r="R764" s="159">
        <f>Q764*H764</f>
        <v>0</v>
      </c>
      <c r="S764" s="159">
        <v>0</v>
      </c>
      <c r="T764" s="160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1" t="s">
        <v>164</v>
      </c>
      <c r="AT764" s="161" t="s">
        <v>160</v>
      </c>
      <c r="AU764" s="161" t="s">
        <v>86</v>
      </c>
      <c r="AY764" s="18" t="s">
        <v>157</v>
      </c>
      <c r="BE764" s="162">
        <f>IF(N764="základní",J764,0)</f>
        <v>0</v>
      </c>
      <c r="BF764" s="162">
        <f>IF(N764="snížená",J764,0)</f>
        <v>0</v>
      </c>
      <c r="BG764" s="162">
        <f>IF(N764="zákl. přenesená",J764,0)</f>
        <v>0</v>
      </c>
      <c r="BH764" s="162">
        <f>IF(N764="sníž. přenesená",J764,0)</f>
        <v>0</v>
      </c>
      <c r="BI764" s="162">
        <f>IF(N764="nulová",J764,0)</f>
        <v>0</v>
      </c>
      <c r="BJ764" s="18" t="s">
        <v>33</v>
      </c>
      <c r="BK764" s="162">
        <f>ROUND(I764*H764,2)</f>
        <v>0</v>
      </c>
      <c r="BL764" s="18" t="s">
        <v>164</v>
      </c>
      <c r="BM764" s="161" t="s">
        <v>2617</v>
      </c>
    </row>
    <row r="765" spans="1:47" s="2" customFormat="1" ht="12">
      <c r="A765" s="33"/>
      <c r="B765" s="34"/>
      <c r="C765" s="33"/>
      <c r="D765" s="199" t="s">
        <v>638</v>
      </c>
      <c r="E765" s="33"/>
      <c r="F765" s="200" t="s">
        <v>2412</v>
      </c>
      <c r="G765" s="33"/>
      <c r="H765" s="33"/>
      <c r="I765" s="201"/>
      <c r="J765" s="33"/>
      <c r="K765" s="33"/>
      <c r="L765" s="34"/>
      <c r="M765" s="202"/>
      <c r="N765" s="203"/>
      <c r="O765" s="59"/>
      <c r="P765" s="59"/>
      <c r="Q765" s="59"/>
      <c r="R765" s="59"/>
      <c r="S765" s="59"/>
      <c r="T765" s="60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T765" s="18" t="s">
        <v>638</v>
      </c>
      <c r="AU765" s="18" t="s">
        <v>86</v>
      </c>
    </row>
    <row r="766" spans="2:51" s="14" customFormat="1" ht="12">
      <c r="B766" s="186"/>
      <c r="D766" s="179" t="s">
        <v>245</v>
      </c>
      <c r="E766" s="187" t="s">
        <v>1</v>
      </c>
      <c r="F766" s="188" t="s">
        <v>2369</v>
      </c>
      <c r="H766" s="189">
        <v>3</v>
      </c>
      <c r="I766" s="190"/>
      <c r="L766" s="186"/>
      <c r="M766" s="191"/>
      <c r="N766" s="192"/>
      <c r="O766" s="192"/>
      <c r="P766" s="192"/>
      <c r="Q766" s="192"/>
      <c r="R766" s="192"/>
      <c r="S766" s="192"/>
      <c r="T766" s="193"/>
      <c r="AT766" s="187" t="s">
        <v>245</v>
      </c>
      <c r="AU766" s="187" t="s">
        <v>86</v>
      </c>
      <c r="AV766" s="14" t="s">
        <v>86</v>
      </c>
      <c r="AW766" s="14" t="s">
        <v>31</v>
      </c>
      <c r="AX766" s="14" t="s">
        <v>33</v>
      </c>
      <c r="AY766" s="187" t="s">
        <v>157</v>
      </c>
    </row>
    <row r="767" spans="1:47" s="2" customFormat="1" ht="12">
      <c r="A767" s="33"/>
      <c r="B767" s="34"/>
      <c r="C767" s="33"/>
      <c r="D767" s="179" t="s">
        <v>782</v>
      </c>
      <c r="E767" s="33"/>
      <c r="F767" s="220" t="s">
        <v>2603</v>
      </c>
      <c r="G767" s="33"/>
      <c r="H767" s="33"/>
      <c r="I767" s="33"/>
      <c r="J767" s="33"/>
      <c r="K767" s="33"/>
      <c r="L767" s="34"/>
      <c r="M767" s="202"/>
      <c r="N767" s="203"/>
      <c r="O767" s="59"/>
      <c r="P767" s="59"/>
      <c r="Q767" s="59"/>
      <c r="R767" s="59"/>
      <c r="S767" s="59"/>
      <c r="T767" s="60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U767" s="18" t="s">
        <v>86</v>
      </c>
    </row>
    <row r="768" spans="1:47" s="2" customFormat="1" ht="12">
      <c r="A768" s="33"/>
      <c r="B768" s="34"/>
      <c r="C768" s="33"/>
      <c r="D768" s="179" t="s">
        <v>782</v>
      </c>
      <c r="E768" s="33"/>
      <c r="F768" s="221" t="s">
        <v>2598</v>
      </c>
      <c r="G768" s="33"/>
      <c r="H768" s="222">
        <v>0</v>
      </c>
      <c r="I768" s="33"/>
      <c r="J768" s="33"/>
      <c r="K768" s="33"/>
      <c r="L768" s="34"/>
      <c r="M768" s="202"/>
      <c r="N768" s="203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U768" s="18" t="s">
        <v>86</v>
      </c>
    </row>
    <row r="769" spans="1:47" s="2" customFormat="1" ht="12">
      <c r="A769" s="33"/>
      <c r="B769" s="34"/>
      <c r="C769" s="33"/>
      <c r="D769" s="179" t="s">
        <v>782</v>
      </c>
      <c r="E769" s="33"/>
      <c r="F769" s="221" t="s">
        <v>2599</v>
      </c>
      <c r="G769" s="33"/>
      <c r="H769" s="222">
        <v>3</v>
      </c>
      <c r="I769" s="33"/>
      <c r="J769" s="33"/>
      <c r="K769" s="33"/>
      <c r="L769" s="34"/>
      <c r="M769" s="202"/>
      <c r="N769" s="203"/>
      <c r="O769" s="59"/>
      <c r="P769" s="59"/>
      <c r="Q769" s="59"/>
      <c r="R769" s="59"/>
      <c r="S769" s="59"/>
      <c r="T769" s="60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U769" s="18" t="s">
        <v>86</v>
      </c>
    </row>
    <row r="770" spans="1:47" s="2" customFormat="1" ht="12">
      <c r="A770" s="33"/>
      <c r="B770" s="34"/>
      <c r="C770" s="33"/>
      <c r="D770" s="179" t="s">
        <v>782</v>
      </c>
      <c r="E770" s="33"/>
      <c r="F770" s="221" t="s">
        <v>645</v>
      </c>
      <c r="G770" s="33"/>
      <c r="H770" s="222">
        <v>3</v>
      </c>
      <c r="I770" s="33"/>
      <c r="J770" s="33"/>
      <c r="K770" s="33"/>
      <c r="L770" s="34"/>
      <c r="M770" s="202"/>
      <c r="N770" s="203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U770" s="18" t="s">
        <v>86</v>
      </c>
    </row>
    <row r="771" spans="1:65" s="2" customFormat="1" ht="16.5" customHeight="1">
      <c r="A771" s="33"/>
      <c r="B771" s="149"/>
      <c r="C771" s="150" t="s">
        <v>597</v>
      </c>
      <c r="D771" s="150" t="s">
        <v>160</v>
      </c>
      <c r="E771" s="151" t="s">
        <v>2103</v>
      </c>
      <c r="F771" s="152" t="s">
        <v>2508</v>
      </c>
      <c r="G771" s="153" t="s">
        <v>284</v>
      </c>
      <c r="H771" s="154">
        <v>3</v>
      </c>
      <c r="I771" s="155"/>
      <c r="J771" s="156">
        <f>ROUND(I771*H771,2)</f>
        <v>0</v>
      </c>
      <c r="K771" s="152" t="s">
        <v>1</v>
      </c>
      <c r="L771" s="34"/>
      <c r="M771" s="157" t="s">
        <v>1</v>
      </c>
      <c r="N771" s="158" t="s">
        <v>43</v>
      </c>
      <c r="O771" s="59"/>
      <c r="P771" s="159">
        <f>O771*H771</f>
        <v>0</v>
      </c>
      <c r="Q771" s="159">
        <v>0.048</v>
      </c>
      <c r="R771" s="159">
        <f>Q771*H771</f>
        <v>0.14400000000000002</v>
      </c>
      <c r="S771" s="159">
        <v>0</v>
      </c>
      <c r="T771" s="160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1" t="s">
        <v>164</v>
      </c>
      <c r="AT771" s="161" t="s">
        <v>160</v>
      </c>
      <c r="AU771" s="161" t="s">
        <v>86</v>
      </c>
      <c r="AY771" s="18" t="s">
        <v>157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8" t="s">
        <v>33</v>
      </c>
      <c r="BK771" s="162">
        <f>ROUND(I771*H771,2)</f>
        <v>0</v>
      </c>
      <c r="BL771" s="18" t="s">
        <v>164</v>
      </c>
      <c r="BM771" s="161" t="s">
        <v>2618</v>
      </c>
    </row>
    <row r="772" spans="2:51" s="14" customFormat="1" ht="12">
      <c r="B772" s="186"/>
      <c r="D772" s="179" t="s">
        <v>245</v>
      </c>
      <c r="E772" s="187" t="s">
        <v>1</v>
      </c>
      <c r="F772" s="188" t="s">
        <v>2619</v>
      </c>
      <c r="H772" s="189">
        <v>3</v>
      </c>
      <c r="I772" s="190"/>
      <c r="L772" s="186"/>
      <c r="M772" s="191"/>
      <c r="N772" s="192"/>
      <c r="O772" s="192"/>
      <c r="P772" s="192"/>
      <c r="Q772" s="192"/>
      <c r="R772" s="192"/>
      <c r="S772" s="192"/>
      <c r="T772" s="193"/>
      <c r="AT772" s="187" t="s">
        <v>245</v>
      </c>
      <c r="AU772" s="187" t="s">
        <v>86</v>
      </c>
      <c r="AV772" s="14" t="s">
        <v>86</v>
      </c>
      <c r="AW772" s="14" t="s">
        <v>31</v>
      </c>
      <c r="AX772" s="14" t="s">
        <v>33</v>
      </c>
      <c r="AY772" s="187" t="s">
        <v>157</v>
      </c>
    </row>
    <row r="773" spans="1:47" s="2" customFormat="1" ht="12">
      <c r="A773" s="33"/>
      <c r="B773" s="34"/>
      <c r="C773" s="33"/>
      <c r="D773" s="179" t="s">
        <v>782</v>
      </c>
      <c r="E773" s="33"/>
      <c r="F773" s="220" t="s">
        <v>2603</v>
      </c>
      <c r="G773" s="33"/>
      <c r="H773" s="33"/>
      <c r="I773" s="33"/>
      <c r="J773" s="33"/>
      <c r="K773" s="33"/>
      <c r="L773" s="34"/>
      <c r="M773" s="202"/>
      <c r="N773" s="203"/>
      <c r="O773" s="59"/>
      <c r="P773" s="59"/>
      <c r="Q773" s="59"/>
      <c r="R773" s="59"/>
      <c r="S773" s="59"/>
      <c r="T773" s="60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U773" s="18" t="s">
        <v>86</v>
      </c>
    </row>
    <row r="774" spans="1:47" s="2" customFormat="1" ht="12">
      <c r="A774" s="33"/>
      <c r="B774" s="34"/>
      <c r="C774" s="33"/>
      <c r="D774" s="179" t="s">
        <v>782</v>
      </c>
      <c r="E774" s="33"/>
      <c r="F774" s="221" t="s">
        <v>2598</v>
      </c>
      <c r="G774" s="33"/>
      <c r="H774" s="222">
        <v>0</v>
      </c>
      <c r="I774" s="33"/>
      <c r="J774" s="33"/>
      <c r="K774" s="33"/>
      <c r="L774" s="34"/>
      <c r="M774" s="202"/>
      <c r="N774" s="203"/>
      <c r="O774" s="59"/>
      <c r="P774" s="59"/>
      <c r="Q774" s="59"/>
      <c r="R774" s="59"/>
      <c r="S774" s="59"/>
      <c r="T774" s="60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U774" s="18" t="s">
        <v>86</v>
      </c>
    </row>
    <row r="775" spans="1:47" s="2" customFormat="1" ht="12">
      <c r="A775" s="33"/>
      <c r="B775" s="34"/>
      <c r="C775" s="33"/>
      <c r="D775" s="179" t="s">
        <v>782</v>
      </c>
      <c r="E775" s="33"/>
      <c r="F775" s="221" t="s">
        <v>2599</v>
      </c>
      <c r="G775" s="33"/>
      <c r="H775" s="222">
        <v>3</v>
      </c>
      <c r="I775" s="33"/>
      <c r="J775" s="33"/>
      <c r="K775" s="33"/>
      <c r="L775" s="34"/>
      <c r="M775" s="202"/>
      <c r="N775" s="203"/>
      <c r="O775" s="59"/>
      <c r="P775" s="59"/>
      <c r="Q775" s="59"/>
      <c r="R775" s="59"/>
      <c r="S775" s="59"/>
      <c r="T775" s="60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U775" s="18" t="s">
        <v>86</v>
      </c>
    </row>
    <row r="776" spans="1:47" s="2" customFormat="1" ht="12">
      <c r="A776" s="33"/>
      <c r="B776" s="34"/>
      <c r="C776" s="33"/>
      <c r="D776" s="179" t="s">
        <v>782</v>
      </c>
      <c r="E776" s="33"/>
      <c r="F776" s="221" t="s">
        <v>645</v>
      </c>
      <c r="G776" s="33"/>
      <c r="H776" s="222">
        <v>3</v>
      </c>
      <c r="I776" s="33"/>
      <c r="J776" s="33"/>
      <c r="K776" s="33"/>
      <c r="L776" s="34"/>
      <c r="M776" s="202"/>
      <c r="N776" s="203"/>
      <c r="O776" s="59"/>
      <c r="P776" s="59"/>
      <c r="Q776" s="59"/>
      <c r="R776" s="59"/>
      <c r="S776" s="59"/>
      <c r="T776" s="60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U776" s="18" t="s">
        <v>86</v>
      </c>
    </row>
    <row r="777" spans="1:65" s="2" customFormat="1" ht="16.5" customHeight="1">
      <c r="A777" s="33"/>
      <c r="B777" s="149"/>
      <c r="C777" s="150" t="s">
        <v>1203</v>
      </c>
      <c r="D777" s="150" t="s">
        <v>160</v>
      </c>
      <c r="E777" s="151" t="s">
        <v>2108</v>
      </c>
      <c r="F777" s="152" t="s">
        <v>2109</v>
      </c>
      <c r="G777" s="153" t="s">
        <v>284</v>
      </c>
      <c r="H777" s="154">
        <v>3</v>
      </c>
      <c r="I777" s="155"/>
      <c r="J777" s="156">
        <f>ROUND(I777*H777,2)</f>
        <v>0</v>
      </c>
      <c r="K777" s="152" t="s">
        <v>636</v>
      </c>
      <c r="L777" s="34"/>
      <c r="M777" s="157" t="s">
        <v>1</v>
      </c>
      <c r="N777" s="158" t="s">
        <v>43</v>
      </c>
      <c r="O777" s="59"/>
      <c r="P777" s="159">
        <f>O777*H777</f>
        <v>0</v>
      </c>
      <c r="Q777" s="159">
        <v>0</v>
      </c>
      <c r="R777" s="159">
        <f>Q777*H777</f>
        <v>0</v>
      </c>
      <c r="S777" s="159">
        <v>0</v>
      </c>
      <c r="T777" s="160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1" t="s">
        <v>164</v>
      </c>
      <c r="AT777" s="161" t="s">
        <v>160</v>
      </c>
      <c r="AU777" s="161" t="s">
        <v>86</v>
      </c>
      <c r="AY777" s="18" t="s">
        <v>157</v>
      </c>
      <c r="BE777" s="162">
        <f>IF(N777="základní",J777,0)</f>
        <v>0</v>
      </c>
      <c r="BF777" s="162">
        <f>IF(N777="snížená",J777,0)</f>
        <v>0</v>
      </c>
      <c r="BG777" s="162">
        <f>IF(N777="zákl. přenesená",J777,0)</f>
        <v>0</v>
      </c>
      <c r="BH777" s="162">
        <f>IF(N777="sníž. přenesená",J777,0)</f>
        <v>0</v>
      </c>
      <c r="BI777" s="162">
        <f>IF(N777="nulová",J777,0)</f>
        <v>0</v>
      </c>
      <c r="BJ777" s="18" t="s">
        <v>33</v>
      </c>
      <c r="BK777" s="162">
        <f>ROUND(I777*H777,2)</f>
        <v>0</v>
      </c>
      <c r="BL777" s="18" t="s">
        <v>164</v>
      </c>
      <c r="BM777" s="161" t="s">
        <v>2620</v>
      </c>
    </row>
    <row r="778" spans="1:47" s="2" customFormat="1" ht="12">
      <c r="A778" s="33"/>
      <c r="B778" s="34"/>
      <c r="C778" s="33"/>
      <c r="D778" s="199" t="s">
        <v>638</v>
      </c>
      <c r="E778" s="33"/>
      <c r="F778" s="200" t="s">
        <v>2111</v>
      </c>
      <c r="G778" s="33"/>
      <c r="H778" s="33"/>
      <c r="I778" s="201"/>
      <c r="J778" s="33"/>
      <c r="K778" s="33"/>
      <c r="L778" s="34"/>
      <c r="M778" s="202"/>
      <c r="N778" s="203"/>
      <c r="O778" s="59"/>
      <c r="P778" s="59"/>
      <c r="Q778" s="59"/>
      <c r="R778" s="59"/>
      <c r="S778" s="59"/>
      <c r="T778" s="60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T778" s="18" t="s">
        <v>638</v>
      </c>
      <c r="AU778" s="18" t="s">
        <v>86</v>
      </c>
    </row>
    <row r="779" spans="2:51" s="14" customFormat="1" ht="12">
      <c r="B779" s="186"/>
      <c r="D779" s="179" t="s">
        <v>245</v>
      </c>
      <c r="E779" s="187" t="s">
        <v>1</v>
      </c>
      <c r="F779" s="188" t="s">
        <v>2619</v>
      </c>
      <c r="H779" s="189">
        <v>3</v>
      </c>
      <c r="I779" s="190"/>
      <c r="L779" s="186"/>
      <c r="M779" s="191"/>
      <c r="N779" s="192"/>
      <c r="O779" s="192"/>
      <c r="P779" s="192"/>
      <c r="Q779" s="192"/>
      <c r="R779" s="192"/>
      <c r="S779" s="192"/>
      <c r="T779" s="193"/>
      <c r="AT779" s="187" t="s">
        <v>245</v>
      </c>
      <c r="AU779" s="187" t="s">
        <v>86</v>
      </c>
      <c r="AV779" s="14" t="s">
        <v>86</v>
      </c>
      <c r="AW779" s="14" t="s">
        <v>31</v>
      </c>
      <c r="AX779" s="14" t="s">
        <v>33</v>
      </c>
      <c r="AY779" s="187" t="s">
        <v>157</v>
      </c>
    </row>
    <row r="780" spans="1:47" s="2" customFormat="1" ht="12">
      <c r="A780" s="33"/>
      <c r="B780" s="34"/>
      <c r="C780" s="33"/>
      <c r="D780" s="179" t="s">
        <v>782</v>
      </c>
      <c r="E780" s="33"/>
      <c r="F780" s="220" t="s">
        <v>2603</v>
      </c>
      <c r="G780" s="33"/>
      <c r="H780" s="33"/>
      <c r="I780" s="33"/>
      <c r="J780" s="33"/>
      <c r="K780" s="33"/>
      <c r="L780" s="34"/>
      <c r="M780" s="202"/>
      <c r="N780" s="203"/>
      <c r="O780" s="59"/>
      <c r="P780" s="59"/>
      <c r="Q780" s="59"/>
      <c r="R780" s="59"/>
      <c r="S780" s="59"/>
      <c r="T780" s="60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U780" s="18" t="s">
        <v>86</v>
      </c>
    </row>
    <row r="781" spans="1:47" s="2" customFormat="1" ht="12">
      <c r="A781" s="33"/>
      <c r="B781" s="34"/>
      <c r="C781" s="33"/>
      <c r="D781" s="179" t="s">
        <v>782</v>
      </c>
      <c r="E781" s="33"/>
      <c r="F781" s="221" t="s">
        <v>2598</v>
      </c>
      <c r="G781" s="33"/>
      <c r="H781" s="222">
        <v>0</v>
      </c>
      <c r="I781" s="33"/>
      <c r="J781" s="33"/>
      <c r="K781" s="33"/>
      <c r="L781" s="34"/>
      <c r="M781" s="202"/>
      <c r="N781" s="203"/>
      <c r="O781" s="59"/>
      <c r="P781" s="59"/>
      <c r="Q781" s="59"/>
      <c r="R781" s="59"/>
      <c r="S781" s="59"/>
      <c r="T781" s="60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U781" s="18" t="s">
        <v>86</v>
      </c>
    </row>
    <row r="782" spans="1:47" s="2" customFormat="1" ht="12">
      <c r="A782" s="33"/>
      <c r="B782" s="34"/>
      <c r="C782" s="33"/>
      <c r="D782" s="179" t="s">
        <v>782</v>
      </c>
      <c r="E782" s="33"/>
      <c r="F782" s="221" t="s">
        <v>2599</v>
      </c>
      <c r="G782" s="33"/>
      <c r="H782" s="222">
        <v>3</v>
      </c>
      <c r="I782" s="33"/>
      <c r="J782" s="33"/>
      <c r="K782" s="33"/>
      <c r="L782" s="34"/>
      <c r="M782" s="202"/>
      <c r="N782" s="203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U782" s="18" t="s">
        <v>86</v>
      </c>
    </row>
    <row r="783" spans="1:47" s="2" customFormat="1" ht="12">
      <c r="A783" s="33"/>
      <c r="B783" s="34"/>
      <c r="C783" s="33"/>
      <c r="D783" s="179" t="s">
        <v>782</v>
      </c>
      <c r="E783" s="33"/>
      <c r="F783" s="221" t="s">
        <v>645</v>
      </c>
      <c r="G783" s="33"/>
      <c r="H783" s="222">
        <v>3</v>
      </c>
      <c r="I783" s="33"/>
      <c r="J783" s="33"/>
      <c r="K783" s="33"/>
      <c r="L783" s="34"/>
      <c r="M783" s="202"/>
      <c r="N783" s="203"/>
      <c r="O783" s="59"/>
      <c r="P783" s="59"/>
      <c r="Q783" s="59"/>
      <c r="R783" s="59"/>
      <c r="S783" s="59"/>
      <c r="T783" s="60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U783" s="18" t="s">
        <v>86</v>
      </c>
    </row>
    <row r="784" spans="1:65" s="2" customFormat="1" ht="16.5" customHeight="1">
      <c r="A784" s="33"/>
      <c r="B784" s="149"/>
      <c r="C784" s="150" t="s">
        <v>1208</v>
      </c>
      <c r="D784" s="150" t="s">
        <v>160</v>
      </c>
      <c r="E784" s="151" t="s">
        <v>2113</v>
      </c>
      <c r="F784" s="152" t="s">
        <v>2114</v>
      </c>
      <c r="G784" s="153" t="s">
        <v>284</v>
      </c>
      <c r="H784" s="154">
        <v>3</v>
      </c>
      <c r="I784" s="155"/>
      <c r="J784" s="156">
        <f>ROUND(I784*H784,2)</f>
        <v>0</v>
      </c>
      <c r="K784" s="152" t="s">
        <v>636</v>
      </c>
      <c r="L784" s="34"/>
      <c r="M784" s="157" t="s">
        <v>1</v>
      </c>
      <c r="N784" s="158" t="s">
        <v>43</v>
      </c>
      <c r="O784" s="59"/>
      <c r="P784" s="159">
        <f>O784*H784</f>
        <v>0</v>
      </c>
      <c r="Q784" s="159">
        <v>0</v>
      </c>
      <c r="R784" s="159">
        <f>Q784*H784</f>
        <v>0</v>
      </c>
      <c r="S784" s="159">
        <v>0</v>
      </c>
      <c r="T784" s="160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61" t="s">
        <v>164</v>
      </c>
      <c r="AT784" s="161" t="s">
        <v>160</v>
      </c>
      <c r="AU784" s="161" t="s">
        <v>86</v>
      </c>
      <c r="AY784" s="18" t="s">
        <v>157</v>
      </c>
      <c r="BE784" s="162">
        <f>IF(N784="základní",J784,0)</f>
        <v>0</v>
      </c>
      <c r="BF784" s="162">
        <f>IF(N784="snížená",J784,0)</f>
        <v>0</v>
      </c>
      <c r="BG784" s="162">
        <f>IF(N784="zákl. přenesená",J784,0)</f>
        <v>0</v>
      </c>
      <c r="BH784" s="162">
        <f>IF(N784="sníž. přenesená",J784,0)</f>
        <v>0</v>
      </c>
      <c r="BI784" s="162">
        <f>IF(N784="nulová",J784,0)</f>
        <v>0</v>
      </c>
      <c r="BJ784" s="18" t="s">
        <v>33</v>
      </c>
      <c r="BK784" s="162">
        <f>ROUND(I784*H784,2)</f>
        <v>0</v>
      </c>
      <c r="BL784" s="18" t="s">
        <v>164</v>
      </c>
      <c r="BM784" s="161" t="s">
        <v>2621</v>
      </c>
    </row>
    <row r="785" spans="1:47" s="2" customFormat="1" ht="12">
      <c r="A785" s="33"/>
      <c r="B785" s="34"/>
      <c r="C785" s="33"/>
      <c r="D785" s="199" t="s">
        <v>638</v>
      </c>
      <c r="E785" s="33"/>
      <c r="F785" s="200" t="s">
        <v>2116</v>
      </c>
      <c r="G785" s="33"/>
      <c r="H785" s="33"/>
      <c r="I785" s="201"/>
      <c r="J785" s="33"/>
      <c r="K785" s="33"/>
      <c r="L785" s="34"/>
      <c r="M785" s="202"/>
      <c r="N785" s="203"/>
      <c r="O785" s="59"/>
      <c r="P785" s="59"/>
      <c r="Q785" s="59"/>
      <c r="R785" s="59"/>
      <c r="S785" s="59"/>
      <c r="T785" s="60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T785" s="18" t="s">
        <v>638</v>
      </c>
      <c r="AU785" s="18" t="s">
        <v>86</v>
      </c>
    </row>
    <row r="786" spans="2:51" s="14" customFormat="1" ht="12">
      <c r="B786" s="186"/>
      <c r="D786" s="179" t="s">
        <v>245</v>
      </c>
      <c r="E786" s="187" t="s">
        <v>1</v>
      </c>
      <c r="F786" s="188" t="s">
        <v>2619</v>
      </c>
      <c r="H786" s="189">
        <v>3</v>
      </c>
      <c r="I786" s="190"/>
      <c r="L786" s="186"/>
      <c r="M786" s="191"/>
      <c r="N786" s="192"/>
      <c r="O786" s="192"/>
      <c r="P786" s="192"/>
      <c r="Q786" s="192"/>
      <c r="R786" s="192"/>
      <c r="S786" s="192"/>
      <c r="T786" s="193"/>
      <c r="AT786" s="187" t="s">
        <v>245</v>
      </c>
      <c r="AU786" s="187" t="s">
        <v>86</v>
      </c>
      <c r="AV786" s="14" t="s">
        <v>86</v>
      </c>
      <c r="AW786" s="14" t="s">
        <v>31</v>
      </c>
      <c r="AX786" s="14" t="s">
        <v>33</v>
      </c>
      <c r="AY786" s="187" t="s">
        <v>157</v>
      </c>
    </row>
    <row r="787" spans="1:47" s="2" customFormat="1" ht="12">
      <c r="A787" s="33"/>
      <c r="B787" s="34"/>
      <c r="C787" s="33"/>
      <c r="D787" s="179" t="s">
        <v>782</v>
      </c>
      <c r="E787" s="33"/>
      <c r="F787" s="220" t="s">
        <v>2603</v>
      </c>
      <c r="G787" s="33"/>
      <c r="H787" s="33"/>
      <c r="I787" s="33"/>
      <c r="J787" s="33"/>
      <c r="K787" s="33"/>
      <c r="L787" s="34"/>
      <c r="M787" s="202"/>
      <c r="N787" s="203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U787" s="18" t="s">
        <v>86</v>
      </c>
    </row>
    <row r="788" spans="1:47" s="2" customFormat="1" ht="12">
      <c r="A788" s="33"/>
      <c r="B788" s="34"/>
      <c r="C788" s="33"/>
      <c r="D788" s="179" t="s">
        <v>782</v>
      </c>
      <c r="E788" s="33"/>
      <c r="F788" s="221" t="s">
        <v>2598</v>
      </c>
      <c r="G788" s="33"/>
      <c r="H788" s="222">
        <v>0</v>
      </c>
      <c r="I788" s="33"/>
      <c r="J788" s="33"/>
      <c r="K788" s="33"/>
      <c r="L788" s="34"/>
      <c r="M788" s="202"/>
      <c r="N788" s="203"/>
      <c r="O788" s="59"/>
      <c r="P788" s="59"/>
      <c r="Q788" s="59"/>
      <c r="R788" s="59"/>
      <c r="S788" s="59"/>
      <c r="T788" s="60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U788" s="18" t="s">
        <v>86</v>
      </c>
    </row>
    <row r="789" spans="1:47" s="2" customFormat="1" ht="12">
      <c r="A789" s="33"/>
      <c r="B789" s="34"/>
      <c r="C789" s="33"/>
      <c r="D789" s="179" t="s">
        <v>782</v>
      </c>
      <c r="E789" s="33"/>
      <c r="F789" s="221" t="s">
        <v>2599</v>
      </c>
      <c r="G789" s="33"/>
      <c r="H789" s="222">
        <v>3</v>
      </c>
      <c r="I789" s="33"/>
      <c r="J789" s="33"/>
      <c r="K789" s="33"/>
      <c r="L789" s="34"/>
      <c r="M789" s="202"/>
      <c r="N789" s="203"/>
      <c r="O789" s="59"/>
      <c r="P789" s="59"/>
      <c r="Q789" s="59"/>
      <c r="R789" s="59"/>
      <c r="S789" s="59"/>
      <c r="T789" s="60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U789" s="18" t="s">
        <v>86</v>
      </c>
    </row>
    <row r="790" spans="1:47" s="2" customFormat="1" ht="12">
      <c r="A790" s="33"/>
      <c r="B790" s="34"/>
      <c r="C790" s="33"/>
      <c r="D790" s="179" t="s">
        <v>782</v>
      </c>
      <c r="E790" s="33"/>
      <c r="F790" s="221" t="s">
        <v>645</v>
      </c>
      <c r="G790" s="33"/>
      <c r="H790" s="222">
        <v>3</v>
      </c>
      <c r="I790" s="33"/>
      <c r="J790" s="33"/>
      <c r="K790" s="33"/>
      <c r="L790" s="34"/>
      <c r="M790" s="202"/>
      <c r="N790" s="203"/>
      <c r="O790" s="59"/>
      <c r="P790" s="59"/>
      <c r="Q790" s="59"/>
      <c r="R790" s="59"/>
      <c r="S790" s="59"/>
      <c r="T790" s="60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U790" s="18" t="s">
        <v>86</v>
      </c>
    </row>
    <row r="791" spans="1:65" s="2" customFormat="1" ht="16.5" customHeight="1">
      <c r="A791" s="33"/>
      <c r="B791" s="149"/>
      <c r="C791" s="150" t="s">
        <v>1213</v>
      </c>
      <c r="D791" s="150" t="s">
        <v>160</v>
      </c>
      <c r="E791" s="151" t="s">
        <v>2118</v>
      </c>
      <c r="F791" s="152" t="s">
        <v>2119</v>
      </c>
      <c r="G791" s="153" t="s">
        <v>284</v>
      </c>
      <c r="H791" s="154">
        <v>3</v>
      </c>
      <c r="I791" s="155"/>
      <c r="J791" s="156">
        <f>ROUND(I791*H791,2)</f>
        <v>0</v>
      </c>
      <c r="K791" s="152" t="s">
        <v>636</v>
      </c>
      <c r="L791" s="34"/>
      <c r="M791" s="157" t="s">
        <v>1</v>
      </c>
      <c r="N791" s="158" t="s">
        <v>43</v>
      </c>
      <c r="O791" s="59"/>
      <c r="P791" s="159">
        <f>O791*H791</f>
        <v>0</v>
      </c>
      <c r="Q791" s="159">
        <v>0.00014</v>
      </c>
      <c r="R791" s="159">
        <f>Q791*H791</f>
        <v>0.00041999999999999996</v>
      </c>
      <c r="S791" s="159">
        <v>0</v>
      </c>
      <c r="T791" s="160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61" t="s">
        <v>164</v>
      </c>
      <c r="AT791" s="161" t="s">
        <v>160</v>
      </c>
      <c r="AU791" s="161" t="s">
        <v>86</v>
      </c>
      <c r="AY791" s="18" t="s">
        <v>157</v>
      </c>
      <c r="BE791" s="162">
        <f>IF(N791="základní",J791,0)</f>
        <v>0</v>
      </c>
      <c r="BF791" s="162">
        <f>IF(N791="snížená",J791,0)</f>
        <v>0</v>
      </c>
      <c r="BG791" s="162">
        <f>IF(N791="zákl. přenesená",J791,0)</f>
        <v>0</v>
      </c>
      <c r="BH791" s="162">
        <f>IF(N791="sníž. přenesená",J791,0)</f>
        <v>0</v>
      </c>
      <c r="BI791" s="162">
        <f>IF(N791="nulová",J791,0)</f>
        <v>0</v>
      </c>
      <c r="BJ791" s="18" t="s">
        <v>33</v>
      </c>
      <c r="BK791" s="162">
        <f>ROUND(I791*H791,2)</f>
        <v>0</v>
      </c>
      <c r="BL791" s="18" t="s">
        <v>164</v>
      </c>
      <c r="BM791" s="161" t="s">
        <v>2622</v>
      </c>
    </row>
    <row r="792" spans="1:47" s="2" customFormat="1" ht="12">
      <c r="A792" s="33"/>
      <c r="B792" s="34"/>
      <c r="C792" s="33"/>
      <c r="D792" s="199" t="s">
        <v>638</v>
      </c>
      <c r="E792" s="33"/>
      <c r="F792" s="200" t="s">
        <v>2121</v>
      </c>
      <c r="G792" s="33"/>
      <c r="H792" s="33"/>
      <c r="I792" s="201"/>
      <c r="J792" s="33"/>
      <c r="K792" s="33"/>
      <c r="L792" s="34"/>
      <c r="M792" s="202"/>
      <c r="N792" s="203"/>
      <c r="O792" s="59"/>
      <c r="P792" s="59"/>
      <c r="Q792" s="59"/>
      <c r="R792" s="59"/>
      <c r="S792" s="59"/>
      <c r="T792" s="60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T792" s="18" t="s">
        <v>638</v>
      </c>
      <c r="AU792" s="18" t="s">
        <v>86</v>
      </c>
    </row>
    <row r="793" spans="2:51" s="14" customFormat="1" ht="12">
      <c r="B793" s="186"/>
      <c r="D793" s="179" t="s">
        <v>245</v>
      </c>
      <c r="E793" s="187" t="s">
        <v>1</v>
      </c>
      <c r="F793" s="188" t="s">
        <v>2619</v>
      </c>
      <c r="H793" s="189">
        <v>3</v>
      </c>
      <c r="I793" s="190"/>
      <c r="L793" s="186"/>
      <c r="M793" s="191"/>
      <c r="N793" s="192"/>
      <c r="O793" s="192"/>
      <c r="P793" s="192"/>
      <c r="Q793" s="192"/>
      <c r="R793" s="192"/>
      <c r="S793" s="192"/>
      <c r="T793" s="193"/>
      <c r="AT793" s="187" t="s">
        <v>245</v>
      </c>
      <c r="AU793" s="187" t="s">
        <v>86</v>
      </c>
      <c r="AV793" s="14" t="s">
        <v>86</v>
      </c>
      <c r="AW793" s="14" t="s">
        <v>31</v>
      </c>
      <c r="AX793" s="14" t="s">
        <v>33</v>
      </c>
      <c r="AY793" s="187" t="s">
        <v>157</v>
      </c>
    </row>
    <row r="794" spans="1:47" s="2" customFormat="1" ht="12">
      <c r="A794" s="33"/>
      <c r="B794" s="34"/>
      <c r="C794" s="33"/>
      <c r="D794" s="179" t="s">
        <v>782</v>
      </c>
      <c r="E794" s="33"/>
      <c r="F794" s="220" t="s">
        <v>2603</v>
      </c>
      <c r="G794" s="33"/>
      <c r="H794" s="33"/>
      <c r="I794" s="33"/>
      <c r="J794" s="33"/>
      <c r="K794" s="33"/>
      <c r="L794" s="34"/>
      <c r="M794" s="202"/>
      <c r="N794" s="203"/>
      <c r="O794" s="59"/>
      <c r="P794" s="59"/>
      <c r="Q794" s="59"/>
      <c r="R794" s="59"/>
      <c r="S794" s="59"/>
      <c r="T794" s="60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U794" s="18" t="s">
        <v>86</v>
      </c>
    </row>
    <row r="795" spans="1:47" s="2" customFormat="1" ht="12">
      <c r="A795" s="33"/>
      <c r="B795" s="34"/>
      <c r="C795" s="33"/>
      <c r="D795" s="179" t="s">
        <v>782</v>
      </c>
      <c r="E795" s="33"/>
      <c r="F795" s="221" t="s">
        <v>2598</v>
      </c>
      <c r="G795" s="33"/>
      <c r="H795" s="222">
        <v>0</v>
      </c>
      <c r="I795" s="33"/>
      <c r="J795" s="33"/>
      <c r="K795" s="33"/>
      <c r="L795" s="34"/>
      <c r="M795" s="202"/>
      <c r="N795" s="203"/>
      <c r="O795" s="59"/>
      <c r="P795" s="59"/>
      <c r="Q795" s="59"/>
      <c r="R795" s="59"/>
      <c r="S795" s="59"/>
      <c r="T795" s="60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U795" s="18" t="s">
        <v>86</v>
      </c>
    </row>
    <row r="796" spans="1:47" s="2" customFormat="1" ht="12">
      <c r="A796" s="33"/>
      <c r="B796" s="34"/>
      <c r="C796" s="33"/>
      <c r="D796" s="179" t="s">
        <v>782</v>
      </c>
      <c r="E796" s="33"/>
      <c r="F796" s="221" t="s">
        <v>2599</v>
      </c>
      <c r="G796" s="33"/>
      <c r="H796" s="222">
        <v>3</v>
      </c>
      <c r="I796" s="33"/>
      <c r="J796" s="33"/>
      <c r="K796" s="33"/>
      <c r="L796" s="34"/>
      <c r="M796" s="202"/>
      <c r="N796" s="203"/>
      <c r="O796" s="59"/>
      <c r="P796" s="59"/>
      <c r="Q796" s="59"/>
      <c r="R796" s="59"/>
      <c r="S796" s="59"/>
      <c r="T796" s="60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U796" s="18" t="s">
        <v>86</v>
      </c>
    </row>
    <row r="797" spans="1:47" s="2" customFormat="1" ht="12">
      <c r="A797" s="33"/>
      <c r="B797" s="34"/>
      <c r="C797" s="33"/>
      <c r="D797" s="179" t="s">
        <v>782</v>
      </c>
      <c r="E797" s="33"/>
      <c r="F797" s="221" t="s">
        <v>645</v>
      </c>
      <c r="G797" s="33"/>
      <c r="H797" s="222">
        <v>3</v>
      </c>
      <c r="I797" s="33"/>
      <c r="J797" s="33"/>
      <c r="K797" s="33"/>
      <c r="L797" s="34"/>
      <c r="M797" s="202"/>
      <c r="N797" s="203"/>
      <c r="O797" s="59"/>
      <c r="P797" s="59"/>
      <c r="Q797" s="59"/>
      <c r="R797" s="59"/>
      <c r="S797" s="59"/>
      <c r="T797" s="60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U797" s="18" t="s">
        <v>86</v>
      </c>
    </row>
    <row r="798" spans="1:65" s="2" customFormat="1" ht="16.5" customHeight="1">
      <c r="A798" s="33"/>
      <c r="B798" s="149"/>
      <c r="C798" s="150" t="s">
        <v>1220</v>
      </c>
      <c r="D798" s="150" t="s">
        <v>160</v>
      </c>
      <c r="E798" s="151" t="s">
        <v>1947</v>
      </c>
      <c r="F798" s="152" t="s">
        <v>1948</v>
      </c>
      <c r="G798" s="153" t="s">
        <v>284</v>
      </c>
      <c r="H798" s="154">
        <v>3</v>
      </c>
      <c r="I798" s="155"/>
      <c r="J798" s="156">
        <f>ROUND(I798*H798,2)</f>
        <v>0</v>
      </c>
      <c r="K798" s="152" t="s">
        <v>636</v>
      </c>
      <c r="L798" s="34"/>
      <c r="M798" s="157" t="s">
        <v>1</v>
      </c>
      <c r="N798" s="158" t="s">
        <v>43</v>
      </c>
      <c r="O798" s="59"/>
      <c r="P798" s="159">
        <f>O798*H798</f>
        <v>0</v>
      </c>
      <c r="Q798" s="159">
        <v>0</v>
      </c>
      <c r="R798" s="159">
        <f>Q798*H798</f>
        <v>0</v>
      </c>
      <c r="S798" s="159">
        <v>0</v>
      </c>
      <c r="T798" s="160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61" t="s">
        <v>164</v>
      </c>
      <c r="AT798" s="161" t="s">
        <v>160</v>
      </c>
      <c r="AU798" s="161" t="s">
        <v>86</v>
      </c>
      <c r="AY798" s="18" t="s">
        <v>157</v>
      </c>
      <c r="BE798" s="162">
        <f>IF(N798="základní",J798,0)</f>
        <v>0</v>
      </c>
      <c r="BF798" s="162">
        <f>IF(N798="snížená",J798,0)</f>
        <v>0</v>
      </c>
      <c r="BG798" s="162">
        <f>IF(N798="zákl. přenesená",J798,0)</f>
        <v>0</v>
      </c>
      <c r="BH798" s="162">
        <f>IF(N798="sníž. přenesená",J798,0)</f>
        <v>0</v>
      </c>
      <c r="BI798" s="162">
        <f>IF(N798="nulová",J798,0)</f>
        <v>0</v>
      </c>
      <c r="BJ798" s="18" t="s">
        <v>33</v>
      </c>
      <c r="BK798" s="162">
        <f>ROUND(I798*H798,2)</f>
        <v>0</v>
      </c>
      <c r="BL798" s="18" t="s">
        <v>164</v>
      </c>
      <c r="BM798" s="161" t="s">
        <v>2623</v>
      </c>
    </row>
    <row r="799" spans="1:47" s="2" customFormat="1" ht="12">
      <c r="A799" s="33"/>
      <c r="B799" s="34"/>
      <c r="C799" s="33"/>
      <c r="D799" s="199" t="s">
        <v>638</v>
      </c>
      <c r="E799" s="33"/>
      <c r="F799" s="200" t="s">
        <v>1950</v>
      </c>
      <c r="G799" s="33"/>
      <c r="H799" s="33"/>
      <c r="I799" s="201"/>
      <c r="J799" s="33"/>
      <c r="K799" s="33"/>
      <c r="L799" s="34"/>
      <c r="M799" s="202"/>
      <c r="N799" s="203"/>
      <c r="O799" s="59"/>
      <c r="P799" s="59"/>
      <c r="Q799" s="59"/>
      <c r="R799" s="59"/>
      <c r="S799" s="59"/>
      <c r="T799" s="60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T799" s="18" t="s">
        <v>638</v>
      </c>
      <c r="AU799" s="18" t="s">
        <v>86</v>
      </c>
    </row>
    <row r="800" spans="2:51" s="13" customFormat="1" ht="12">
      <c r="B800" s="178"/>
      <c r="D800" s="179" t="s">
        <v>245</v>
      </c>
      <c r="E800" s="180" t="s">
        <v>1</v>
      </c>
      <c r="F800" s="181" t="s">
        <v>2624</v>
      </c>
      <c r="H800" s="180" t="s">
        <v>1</v>
      </c>
      <c r="I800" s="182"/>
      <c r="L800" s="178"/>
      <c r="M800" s="183"/>
      <c r="N800" s="184"/>
      <c r="O800" s="184"/>
      <c r="P800" s="184"/>
      <c r="Q800" s="184"/>
      <c r="R800" s="184"/>
      <c r="S800" s="184"/>
      <c r="T800" s="185"/>
      <c r="AT800" s="180" t="s">
        <v>245</v>
      </c>
      <c r="AU800" s="180" t="s">
        <v>86</v>
      </c>
      <c r="AV800" s="13" t="s">
        <v>33</v>
      </c>
      <c r="AW800" s="13" t="s">
        <v>31</v>
      </c>
      <c r="AX800" s="13" t="s">
        <v>78</v>
      </c>
      <c r="AY800" s="180" t="s">
        <v>157</v>
      </c>
    </row>
    <row r="801" spans="2:51" s="14" customFormat="1" ht="12">
      <c r="B801" s="186"/>
      <c r="D801" s="179" t="s">
        <v>245</v>
      </c>
      <c r="E801" s="187" t="s">
        <v>1</v>
      </c>
      <c r="F801" s="188" t="s">
        <v>2369</v>
      </c>
      <c r="H801" s="189">
        <v>3</v>
      </c>
      <c r="I801" s="190"/>
      <c r="L801" s="186"/>
      <c r="M801" s="191"/>
      <c r="N801" s="192"/>
      <c r="O801" s="192"/>
      <c r="P801" s="192"/>
      <c r="Q801" s="192"/>
      <c r="R801" s="192"/>
      <c r="S801" s="192"/>
      <c r="T801" s="193"/>
      <c r="AT801" s="187" t="s">
        <v>245</v>
      </c>
      <c r="AU801" s="187" t="s">
        <v>86</v>
      </c>
      <c r="AV801" s="14" t="s">
        <v>86</v>
      </c>
      <c r="AW801" s="14" t="s">
        <v>31</v>
      </c>
      <c r="AX801" s="14" t="s">
        <v>33</v>
      </c>
      <c r="AY801" s="187" t="s">
        <v>157</v>
      </c>
    </row>
    <row r="802" spans="1:47" s="2" customFormat="1" ht="12">
      <c r="A802" s="33"/>
      <c r="B802" s="34"/>
      <c r="C802" s="33"/>
      <c r="D802" s="179" t="s">
        <v>782</v>
      </c>
      <c r="E802" s="33"/>
      <c r="F802" s="220" t="s">
        <v>2603</v>
      </c>
      <c r="G802" s="33"/>
      <c r="H802" s="33"/>
      <c r="I802" s="33"/>
      <c r="J802" s="33"/>
      <c r="K802" s="33"/>
      <c r="L802" s="34"/>
      <c r="M802" s="202"/>
      <c r="N802" s="203"/>
      <c r="O802" s="59"/>
      <c r="P802" s="59"/>
      <c r="Q802" s="59"/>
      <c r="R802" s="59"/>
      <c r="S802" s="59"/>
      <c r="T802" s="60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U802" s="18" t="s">
        <v>86</v>
      </c>
    </row>
    <row r="803" spans="1:47" s="2" customFormat="1" ht="12">
      <c r="A803" s="33"/>
      <c r="B803" s="34"/>
      <c r="C803" s="33"/>
      <c r="D803" s="179" t="s">
        <v>782</v>
      </c>
      <c r="E803" s="33"/>
      <c r="F803" s="221" t="s">
        <v>2598</v>
      </c>
      <c r="G803" s="33"/>
      <c r="H803" s="222">
        <v>0</v>
      </c>
      <c r="I803" s="33"/>
      <c r="J803" s="33"/>
      <c r="K803" s="33"/>
      <c r="L803" s="34"/>
      <c r="M803" s="202"/>
      <c r="N803" s="203"/>
      <c r="O803" s="59"/>
      <c r="P803" s="59"/>
      <c r="Q803" s="59"/>
      <c r="R803" s="59"/>
      <c r="S803" s="59"/>
      <c r="T803" s="60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U803" s="18" t="s">
        <v>86</v>
      </c>
    </row>
    <row r="804" spans="1:47" s="2" customFormat="1" ht="12">
      <c r="A804" s="33"/>
      <c r="B804" s="34"/>
      <c r="C804" s="33"/>
      <c r="D804" s="179" t="s">
        <v>782</v>
      </c>
      <c r="E804" s="33"/>
      <c r="F804" s="221" t="s">
        <v>2599</v>
      </c>
      <c r="G804" s="33"/>
      <c r="H804" s="222">
        <v>3</v>
      </c>
      <c r="I804" s="33"/>
      <c r="J804" s="33"/>
      <c r="K804" s="33"/>
      <c r="L804" s="34"/>
      <c r="M804" s="202"/>
      <c r="N804" s="203"/>
      <c r="O804" s="59"/>
      <c r="P804" s="59"/>
      <c r="Q804" s="59"/>
      <c r="R804" s="59"/>
      <c r="S804" s="59"/>
      <c r="T804" s="60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U804" s="18" t="s">
        <v>86</v>
      </c>
    </row>
    <row r="805" spans="1:47" s="2" customFormat="1" ht="12">
      <c r="A805" s="33"/>
      <c r="B805" s="34"/>
      <c r="C805" s="33"/>
      <c r="D805" s="179" t="s">
        <v>782</v>
      </c>
      <c r="E805" s="33"/>
      <c r="F805" s="221" t="s">
        <v>645</v>
      </c>
      <c r="G805" s="33"/>
      <c r="H805" s="222">
        <v>3</v>
      </c>
      <c r="I805" s="33"/>
      <c r="J805" s="33"/>
      <c r="K805" s="33"/>
      <c r="L805" s="34"/>
      <c r="M805" s="202"/>
      <c r="N805" s="203"/>
      <c r="O805" s="59"/>
      <c r="P805" s="59"/>
      <c r="Q805" s="59"/>
      <c r="R805" s="59"/>
      <c r="S805" s="59"/>
      <c r="T805" s="60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U805" s="18" t="s">
        <v>86</v>
      </c>
    </row>
    <row r="806" spans="1:65" s="2" customFormat="1" ht="16.5" customHeight="1">
      <c r="A806" s="33"/>
      <c r="B806" s="149"/>
      <c r="C806" s="150" t="s">
        <v>1228</v>
      </c>
      <c r="D806" s="150" t="s">
        <v>160</v>
      </c>
      <c r="E806" s="151" t="s">
        <v>2456</v>
      </c>
      <c r="F806" s="152" t="s">
        <v>2457</v>
      </c>
      <c r="G806" s="153" t="s">
        <v>284</v>
      </c>
      <c r="H806" s="154">
        <v>3</v>
      </c>
      <c r="I806" s="155"/>
      <c r="J806" s="156">
        <f>ROUND(I806*H806,2)</f>
        <v>0</v>
      </c>
      <c r="K806" s="152" t="s">
        <v>1</v>
      </c>
      <c r="L806" s="34"/>
      <c r="M806" s="157" t="s">
        <v>1</v>
      </c>
      <c r="N806" s="158" t="s">
        <v>43</v>
      </c>
      <c r="O806" s="59"/>
      <c r="P806" s="159">
        <f>O806*H806</f>
        <v>0</v>
      </c>
      <c r="Q806" s="159">
        <v>0.0021</v>
      </c>
      <c r="R806" s="159">
        <f>Q806*H806</f>
        <v>0.0063</v>
      </c>
      <c r="S806" s="159">
        <v>0</v>
      </c>
      <c r="T806" s="160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61" t="s">
        <v>164</v>
      </c>
      <c r="AT806" s="161" t="s">
        <v>160</v>
      </c>
      <c r="AU806" s="161" t="s">
        <v>86</v>
      </c>
      <c r="AY806" s="18" t="s">
        <v>157</v>
      </c>
      <c r="BE806" s="162">
        <f>IF(N806="základní",J806,0)</f>
        <v>0</v>
      </c>
      <c r="BF806" s="162">
        <f>IF(N806="snížená",J806,0)</f>
        <v>0</v>
      </c>
      <c r="BG806" s="162">
        <f>IF(N806="zákl. přenesená",J806,0)</f>
        <v>0</v>
      </c>
      <c r="BH806" s="162">
        <f>IF(N806="sníž. přenesená",J806,0)</f>
        <v>0</v>
      </c>
      <c r="BI806" s="162">
        <f>IF(N806="nulová",J806,0)</f>
        <v>0</v>
      </c>
      <c r="BJ806" s="18" t="s">
        <v>33</v>
      </c>
      <c r="BK806" s="162">
        <f>ROUND(I806*H806,2)</f>
        <v>0</v>
      </c>
      <c r="BL806" s="18" t="s">
        <v>164</v>
      </c>
      <c r="BM806" s="161" t="s">
        <v>2625</v>
      </c>
    </row>
    <row r="807" spans="2:51" s="14" customFormat="1" ht="12">
      <c r="B807" s="186"/>
      <c r="D807" s="179" t="s">
        <v>245</v>
      </c>
      <c r="E807" s="187" t="s">
        <v>1</v>
      </c>
      <c r="F807" s="188" t="s">
        <v>2369</v>
      </c>
      <c r="H807" s="189">
        <v>3</v>
      </c>
      <c r="I807" s="190"/>
      <c r="L807" s="186"/>
      <c r="M807" s="191"/>
      <c r="N807" s="192"/>
      <c r="O807" s="192"/>
      <c r="P807" s="192"/>
      <c r="Q807" s="192"/>
      <c r="R807" s="192"/>
      <c r="S807" s="192"/>
      <c r="T807" s="193"/>
      <c r="AT807" s="187" t="s">
        <v>245</v>
      </c>
      <c r="AU807" s="187" t="s">
        <v>86</v>
      </c>
      <c r="AV807" s="14" t="s">
        <v>86</v>
      </c>
      <c r="AW807" s="14" t="s">
        <v>31</v>
      </c>
      <c r="AX807" s="14" t="s">
        <v>33</v>
      </c>
      <c r="AY807" s="187" t="s">
        <v>157</v>
      </c>
    </row>
    <row r="808" spans="1:47" s="2" customFormat="1" ht="12">
      <c r="A808" s="33"/>
      <c r="B808" s="34"/>
      <c r="C808" s="33"/>
      <c r="D808" s="179" t="s">
        <v>782</v>
      </c>
      <c r="E808" s="33"/>
      <c r="F808" s="220" t="s">
        <v>2603</v>
      </c>
      <c r="G808" s="33"/>
      <c r="H808" s="33"/>
      <c r="I808" s="33"/>
      <c r="J808" s="33"/>
      <c r="K808" s="33"/>
      <c r="L808" s="34"/>
      <c r="M808" s="202"/>
      <c r="N808" s="203"/>
      <c r="O808" s="59"/>
      <c r="P808" s="59"/>
      <c r="Q808" s="59"/>
      <c r="R808" s="59"/>
      <c r="S808" s="59"/>
      <c r="T808" s="60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U808" s="18" t="s">
        <v>86</v>
      </c>
    </row>
    <row r="809" spans="1:47" s="2" customFormat="1" ht="12">
      <c r="A809" s="33"/>
      <c r="B809" s="34"/>
      <c r="C809" s="33"/>
      <c r="D809" s="179" t="s">
        <v>782</v>
      </c>
      <c r="E809" s="33"/>
      <c r="F809" s="221" t="s">
        <v>2598</v>
      </c>
      <c r="G809" s="33"/>
      <c r="H809" s="222">
        <v>0</v>
      </c>
      <c r="I809" s="33"/>
      <c r="J809" s="33"/>
      <c r="K809" s="33"/>
      <c r="L809" s="34"/>
      <c r="M809" s="202"/>
      <c r="N809" s="203"/>
      <c r="O809" s="59"/>
      <c r="P809" s="59"/>
      <c r="Q809" s="59"/>
      <c r="R809" s="59"/>
      <c r="S809" s="59"/>
      <c r="T809" s="60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U809" s="18" t="s">
        <v>86</v>
      </c>
    </row>
    <row r="810" spans="1:47" s="2" customFormat="1" ht="12">
      <c r="A810" s="33"/>
      <c r="B810" s="34"/>
      <c r="C810" s="33"/>
      <c r="D810" s="179" t="s">
        <v>782</v>
      </c>
      <c r="E810" s="33"/>
      <c r="F810" s="221" t="s">
        <v>2599</v>
      </c>
      <c r="G810" s="33"/>
      <c r="H810" s="222">
        <v>3</v>
      </c>
      <c r="I810" s="33"/>
      <c r="J810" s="33"/>
      <c r="K810" s="33"/>
      <c r="L810" s="34"/>
      <c r="M810" s="202"/>
      <c r="N810" s="203"/>
      <c r="O810" s="59"/>
      <c r="P810" s="59"/>
      <c r="Q810" s="59"/>
      <c r="R810" s="59"/>
      <c r="S810" s="59"/>
      <c r="T810" s="60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U810" s="18" t="s">
        <v>86</v>
      </c>
    </row>
    <row r="811" spans="1:47" s="2" customFormat="1" ht="12">
      <c r="A811" s="33"/>
      <c r="B811" s="34"/>
      <c r="C811" s="33"/>
      <c r="D811" s="179" t="s">
        <v>782</v>
      </c>
      <c r="E811" s="33"/>
      <c r="F811" s="221" t="s">
        <v>645</v>
      </c>
      <c r="G811" s="33"/>
      <c r="H811" s="222">
        <v>3</v>
      </c>
      <c r="I811" s="33"/>
      <c r="J811" s="33"/>
      <c r="K811" s="33"/>
      <c r="L811" s="34"/>
      <c r="M811" s="202"/>
      <c r="N811" s="203"/>
      <c r="O811" s="59"/>
      <c r="P811" s="59"/>
      <c r="Q811" s="59"/>
      <c r="R811" s="59"/>
      <c r="S811" s="59"/>
      <c r="T811" s="60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U811" s="18" t="s">
        <v>86</v>
      </c>
    </row>
    <row r="812" spans="1:65" s="2" customFormat="1" ht="16.5" customHeight="1">
      <c r="A812" s="33"/>
      <c r="B812" s="149"/>
      <c r="C812" s="150" t="s">
        <v>1234</v>
      </c>
      <c r="D812" s="150" t="s">
        <v>160</v>
      </c>
      <c r="E812" s="151" t="s">
        <v>2459</v>
      </c>
      <c r="F812" s="152" t="s">
        <v>2460</v>
      </c>
      <c r="G812" s="153" t="s">
        <v>284</v>
      </c>
      <c r="H812" s="154">
        <v>3</v>
      </c>
      <c r="I812" s="155"/>
      <c r="J812" s="156">
        <f>ROUND(I812*H812,2)</f>
        <v>0</v>
      </c>
      <c r="K812" s="152" t="s">
        <v>636</v>
      </c>
      <c r="L812" s="34"/>
      <c r="M812" s="157" t="s">
        <v>1</v>
      </c>
      <c r="N812" s="158" t="s">
        <v>43</v>
      </c>
      <c r="O812" s="59"/>
      <c r="P812" s="159">
        <f>O812*H812</f>
        <v>0</v>
      </c>
      <c r="Q812" s="159">
        <v>0</v>
      </c>
      <c r="R812" s="159">
        <f>Q812*H812</f>
        <v>0</v>
      </c>
      <c r="S812" s="159">
        <v>0</v>
      </c>
      <c r="T812" s="160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61" t="s">
        <v>164</v>
      </c>
      <c r="AT812" s="161" t="s">
        <v>160</v>
      </c>
      <c r="AU812" s="161" t="s">
        <v>86</v>
      </c>
      <c r="AY812" s="18" t="s">
        <v>157</v>
      </c>
      <c r="BE812" s="162">
        <f>IF(N812="základní",J812,0)</f>
        <v>0</v>
      </c>
      <c r="BF812" s="162">
        <f>IF(N812="snížená",J812,0)</f>
        <v>0</v>
      </c>
      <c r="BG812" s="162">
        <f>IF(N812="zákl. přenesená",J812,0)</f>
        <v>0</v>
      </c>
      <c r="BH812" s="162">
        <f>IF(N812="sníž. přenesená",J812,0)</f>
        <v>0</v>
      </c>
      <c r="BI812" s="162">
        <f>IF(N812="nulová",J812,0)</f>
        <v>0</v>
      </c>
      <c r="BJ812" s="18" t="s">
        <v>33</v>
      </c>
      <c r="BK812" s="162">
        <f>ROUND(I812*H812,2)</f>
        <v>0</v>
      </c>
      <c r="BL812" s="18" t="s">
        <v>164</v>
      </c>
      <c r="BM812" s="161" t="s">
        <v>2626</v>
      </c>
    </row>
    <row r="813" spans="1:47" s="2" customFormat="1" ht="12">
      <c r="A813" s="33"/>
      <c r="B813" s="34"/>
      <c r="C813" s="33"/>
      <c r="D813" s="199" t="s">
        <v>638</v>
      </c>
      <c r="E813" s="33"/>
      <c r="F813" s="200" t="s">
        <v>2462</v>
      </c>
      <c r="G813" s="33"/>
      <c r="H813" s="33"/>
      <c r="I813" s="201"/>
      <c r="J813" s="33"/>
      <c r="K813" s="33"/>
      <c r="L813" s="34"/>
      <c r="M813" s="202"/>
      <c r="N813" s="203"/>
      <c r="O813" s="59"/>
      <c r="P813" s="59"/>
      <c r="Q813" s="59"/>
      <c r="R813" s="59"/>
      <c r="S813" s="59"/>
      <c r="T813" s="60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T813" s="18" t="s">
        <v>638</v>
      </c>
      <c r="AU813" s="18" t="s">
        <v>86</v>
      </c>
    </row>
    <row r="814" spans="2:51" s="14" customFormat="1" ht="12">
      <c r="B814" s="186"/>
      <c r="D814" s="179" t="s">
        <v>245</v>
      </c>
      <c r="E814" s="187" t="s">
        <v>1</v>
      </c>
      <c r="F814" s="188" t="s">
        <v>2369</v>
      </c>
      <c r="H814" s="189">
        <v>3</v>
      </c>
      <c r="I814" s="190"/>
      <c r="L814" s="186"/>
      <c r="M814" s="191"/>
      <c r="N814" s="192"/>
      <c r="O814" s="192"/>
      <c r="P814" s="192"/>
      <c r="Q814" s="192"/>
      <c r="R814" s="192"/>
      <c r="S814" s="192"/>
      <c r="T814" s="193"/>
      <c r="AT814" s="187" t="s">
        <v>245</v>
      </c>
      <c r="AU814" s="187" t="s">
        <v>86</v>
      </c>
      <c r="AV814" s="14" t="s">
        <v>86</v>
      </c>
      <c r="AW814" s="14" t="s">
        <v>31</v>
      </c>
      <c r="AX814" s="14" t="s">
        <v>33</v>
      </c>
      <c r="AY814" s="187" t="s">
        <v>157</v>
      </c>
    </row>
    <row r="815" spans="1:47" s="2" customFormat="1" ht="12">
      <c r="A815" s="33"/>
      <c r="B815" s="34"/>
      <c r="C815" s="33"/>
      <c r="D815" s="179" t="s">
        <v>782</v>
      </c>
      <c r="E815" s="33"/>
      <c r="F815" s="220" t="s">
        <v>2603</v>
      </c>
      <c r="G815" s="33"/>
      <c r="H815" s="33"/>
      <c r="I815" s="33"/>
      <c r="J815" s="33"/>
      <c r="K815" s="33"/>
      <c r="L815" s="34"/>
      <c r="M815" s="202"/>
      <c r="N815" s="203"/>
      <c r="O815" s="59"/>
      <c r="P815" s="59"/>
      <c r="Q815" s="59"/>
      <c r="R815" s="59"/>
      <c r="S815" s="59"/>
      <c r="T815" s="60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U815" s="18" t="s">
        <v>86</v>
      </c>
    </row>
    <row r="816" spans="1:47" s="2" customFormat="1" ht="12">
      <c r="A816" s="33"/>
      <c r="B816" s="34"/>
      <c r="C816" s="33"/>
      <c r="D816" s="179" t="s">
        <v>782</v>
      </c>
      <c r="E816" s="33"/>
      <c r="F816" s="221" t="s">
        <v>2598</v>
      </c>
      <c r="G816" s="33"/>
      <c r="H816" s="222">
        <v>0</v>
      </c>
      <c r="I816" s="33"/>
      <c r="J816" s="33"/>
      <c r="K816" s="33"/>
      <c r="L816" s="34"/>
      <c r="M816" s="202"/>
      <c r="N816" s="203"/>
      <c r="O816" s="59"/>
      <c r="P816" s="59"/>
      <c r="Q816" s="59"/>
      <c r="R816" s="59"/>
      <c r="S816" s="59"/>
      <c r="T816" s="60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U816" s="18" t="s">
        <v>86</v>
      </c>
    </row>
    <row r="817" spans="1:47" s="2" customFormat="1" ht="12">
      <c r="A817" s="33"/>
      <c r="B817" s="34"/>
      <c r="C817" s="33"/>
      <c r="D817" s="179" t="s">
        <v>782</v>
      </c>
      <c r="E817" s="33"/>
      <c r="F817" s="221" t="s">
        <v>2599</v>
      </c>
      <c r="G817" s="33"/>
      <c r="H817" s="222">
        <v>3</v>
      </c>
      <c r="I817" s="33"/>
      <c r="J817" s="33"/>
      <c r="K817" s="33"/>
      <c r="L817" s="34"/>
      <c r="M817" s="202"/>
      <c r="N817" s="203"/>
      <c r="O817" s="59"/>
      <c r="P817" s="59"/>
      <c r="Q817" s="59"/>
      <c r="R817" s="59"/>
      <c r="S817" s="59"/>
      <c r="T817" s="60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U817" s="18" t="s">
        <v>86</v>
      </c>
    </row>
    <row r="818" spans="1:47" s="2" customFormat="1" ht="12">
      <c r="A818" s="33"/>
      <c r="B818" s="34"/>
      <c r="C818" s="33"/>
      <c r="D818" s="179" t="s">
        <v>782</v>
      </c>
      <c r="E818" s="33"/>
      <c r="F818" s="221" t="s">
        <v>645</v>
      </c>
      <c r="G818" s="33"/>
      <c r="H818" s="222">
        <v>3</v>
      </c>
      <c r="I818" s="33"/>
      <c r="J818" s="33"/>
      <c r="K818" s="33"/>
      <c r="L818" s="34"/>
      <c r="M818" s="202"/>
      <c r="N818" s="203"/>
      <c r="O818" s="59"/>
      <c r="P818" s="59"/>
      <c r="Q818" s="59"/>
      <c r="R818" s="59"/>
      <c r="S818" s="59"/>
      <c r="T818" s="60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U818" s="18" t="s">
        <v>86</v>
      </c>
    </row>
    <row r="819" spans="1:65" s="2" customFormat="1" ht="16.5" customHeight="1">
      <c r="A819" s="33"/>
      <c r="B819" s="149"/>
      <c r="C819" s="150" t="s">
        <v>1240</v>
      </c>
      <c r="D819" s="150" t="s">
        <v>160</v>
      </c>
      <c r="E819" s="151" t="s">
        <v>2463</v>
      </c>
      <c r="F819" s="152" t="s">
        <v>2464</v>
      </c>
      <c r="G819" s="153" t="s">
        <v>284</v>
      </c>
      <c r="H819" s="154">
        <v>3</v>
      </c>
      <c r="I819" s="155"/>
      <c r="J819" s="156">
        <f>ROUND(I819*H819,2)</f>
        <v>0</v>
      </c>
      <c r="K819" s="152" t="s">
        <v>636</v>
      </c>
      <c r="L819" s="34"/>
      <c r="M819" s="157" t="s">
        <v>1</v>
      </c>
      <c r="N819" s="158" t="s">
        <v>43</v>
      </c>
      <c r="O819" s="59"/>
      <c r="P819" s="159">
        <f>O819*H819</f>
        <v>0</v>
      </c>
      <c r="Q819" s="159">
        <v>0</v>
      </c>
      <c r="R819" s="159">
        <f>Q819*H819</f>
        <v>0</v>
      </c>
      <c r="S819" s="159">
        <v>0</v>
      </c>
      <c r="T819" s="160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61" t="s">
        <v>164</v>
      </c>
      <c r="AT819" s="161" t="s">
        <v>160</v>
      </c>
      <c r="AU819" s="161" t="s">
        <v>86</v>
      </c>
      <c r="AY819" s="18" t="s">
        <v>157</v>
      </c>
      <c r="BE819" s="162">
        <f>IF(N819="základní",J819,0)</f>
        <v>0</v>
      </c>
      <c r="BF819" s="162">
        <f>IF(N819="snížená",J819,0)</f>
        <v>0</v>
      </c>
      <c r="BG819" s="162">
        <f>IF(N819="zákl. přenesená",J819,0)</f>
        <v>0</v>
      </c>
      <c r="BH819" s="162">
        <f>IF(N819="sníž. přenesená",J819,0)</f>
        <v>0</v>
      </c>
      <c r="BI819" s="162">
        <f>IF(N819="nulová",J819,0)</f>
        <v>0</v>
      </c>
      <c r="BJ819" s="18" t="s">
        <v>33</v>
      </c>
      <c r="BK819" s="162">
        <f>ROUND(I819*H819,2)</f>
        <v>0</v>
      </c>
      <c r="BL819" s="18" t="s">
        <v>164</v>
      </c>
      <c r="BM819" s="161" t="s">
        <v>2627</v>
      </c>
    </row>
    <row r="820" spans="1:47" s="2" customFormat="1" ht="12">
      <c r="A820" s="33"/>
      <c r="B820" s="34"/>
      <c r="C820" s="33"/>
      <c r="D820" s="199" t="s">
        <v>638</v>
      </c>
      <c r="E820" s="33"/>
      <c r="F820" s="200" t="s">
        <v>2466</v>
      </c>
      <c r="G820" s="33"/>
      <c r="H820" s="33"/>
      <c r="I820" s="201"/>
      <c r="J820" s="33"/>
      <c r="K820" s="33"/>
      <c r="L820" s="34"/>
      <c r="M820" s="202"/>
      <c r="N820" s="203"/>
      <c r="O820" s="59"/>
      <c r="P820" s="59"/>
      <c r="Q820" s="59"/>
      <c r="R820" s="59"/>
      <c r="S820" s="59"/>
      <c r="T820" s="60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T820" s="18" t="s">
        <v>638</v>
      </c>
      <c r="AU820" s="18" t="s">
        <v>86</v>
      </c>
    </row>
    <row r="821" spans="2:51" s="14" customFormat="1" ht="12">
      <c r="B821" s="186"/>
      <c r="D821" s="179" t="s">
        <v>245</v>
      </c>
      <c r="E821" s="187" t="s">
        <v>1</v>
      </c>
      <c r="F821" s="188" t="s">
        <v>2369</v>
      </c>
      <c r="H821" s="189">
        <v>3</v>
      </c>
      <c r="I821" s="190"/>
      <c r="L821" s="186"/>
      <c r="M821" s="191"/>
      <c r="N821" s="192"/>
      <c r="O821" s="192"/>
      <c r="P821" s="192"/>
      <c r="Q821" s="192"/>
      <c r="R821" s="192"/>
      <c r="S821" s="192"/>
      <c r="T821" s="193"/>
      <c r="AT821" s="187" t="s">
        <v>245</v>
      </c>
      <c r="AU821" s="187" t="s">
        <v>86</v>
      </c>
      <c r="AV821" s="14" t="s">
        <v>86</v>
      </c>
      <c r="AW821" s="14" t="s">
        <v>31</v>
      </c>
      <c r="AX821" s="14" t="s">
        <v>33</v>
      </c>
      <c r="AY821" s="187" t="s">
        <v>157</v>
      </c>
    </row>
    <row r="822" spans="1:47" s="2" customFormat="1" ht="12">
      <c r="A822" s="33"/>
      <c r="B822" s="34"/>
      <c r="C822" s="33"/>
      <c r="D822" s="179" t="s">
        <v>782</v>
      </c>
      <c r="E822" s="33"/>
      <c r="F822" s="220" t="s">
        <v>2603</v>
      </c>
      <c r="G822" s="33"/>
      <c r="H822" s="33"/>
      <c r="I822" s="33"/>
      <c r="J822" s="33"/>
      <c r="K822" s="33"/>
      <c r="L822" s="34"/>
      <c r="M822" s="202"/>
      <c r="N822" s="203"/>
      <c r="O822" s="59"/>
      <c r="P822" s="59"/>
      <c r="Q822" s="59"/>
      <c r="R822" s="59"/>
      <c r="S822" s="59"/>
      <c r="T822" s="60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U822" s="18" t="s">
        <v>86</v>
      </c>
    </row>
    <row r="823" spans="1:47" s="2" customFormat="1" ht="12">
      <c r="A823" s="33"/>
      <c r="B823" s="34"/>
      <c r="C823" s="33"/>
      <c r="D823" s="179" t="s">
        <v>782</v>
      </c>
      <c r="E823" s="33"/>
      <c r="F823" s="221" t="s">
        <v>2598</v>
      </c>
      <c r="G823" s="33"/>
      <c r="H823" s="222">
        <v>0</v>
      </c>
      <c r="I823" s="33"/>
      <c r="J823" s="33"/>
      <c r="K823" s="33"/>
      <c r="L823" s="34"/>
      <c r="M823" s="202"/>
      <c r="N823" s="203"/>
      <c r="O823" s="59"/>
      <c r="P823" s="59"/>
      <c r="Q823" s="59"/>
      <c r="R823" s="59"/>
      <c r="S823" s="59"/>
      <c r="T823" s="60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U823" s="18" t="s">
        <v>86</v>
      </c>
    </row>
    <row r="824" spans="1:47" s="2" customFormat="1" ht="12">
      <c r="A824" s="33"/>
      <c r="B824" s="34"/>
      <c r="C824" s="33"/>
      <c r="D824" s="179" t="s">
        <v>782</v>
      </c>
      <c r="E824" s="33"/>
      <c r="F824" s="221" t="s">
        <v>2599</v>
      </c>
      <c r="G824" s="33"/>
      <c r="H824" s="222">
        <v>3</v>
      </c>
      <c r="I824" s="33"/>
      <c r="J824" s="33"/>
      <c r="K824" s="33"/>
      <c r="L824" s="34"/>
      <c r="M824" s="202"/>
      <c r="N824" s="203"/>
      <c r="O824" s="59"/>
      <c r="P824" s="59"/>
      <c r="Q824" s="59"/>
      <c r="R824" s="59"/>
      <c r="S824" s="59"/>
      <c r="T824" s="60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U824" s="18" t="s">
        <v>86</v>
      </c>
    </row>
    <row r="825" spans="1:47" s="2" customFormat="1" ht="12">
      <c r="A825" s="33"/>
      <c r="B825" s="34"/>
      <c r="C825" s="33"/>
      <c r="D825" s="179" t="s">
        <v>782</v>
      </c>
      <c r="E825" s="33"/>
      <c r="F825" s="221" t="s">
        <v>645</v>
      </c>
      <c r="G825" s="33"/>
      <c r="H825" s="222">
        <v>3</v>
      </c>
      <c r="I825" s="33"/>
      <c r="J825" s="33"/>
      <c r="K825" s="33"/>
      <c r="L825" s="34"/>
      <c r="M825" s="202"/>
      <c r="N825" s="203"/>
      <c r="O825" s="59"/>
      <c r="P825" s="59"/>
      <c r="Q825" s="59"/>
      <c r="R825" s="59"/>
      <c r="S825" s="59"/>
      <c r="T825" s="60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U825" s="18" t="s">
        <v>86</v>
      </c>
    </row>
    <row r="826" spans="1:65" s="2" customFormat="1" ht="16.5" customHeight="1">
      <c r="A826" s="33"/>
      <c r="B826" s="149"/>
      <c r="C826" s="150" t="s">
        <v>1247</v>
      </c>
      <c r="D826" s="150" t="s">
        <v>160</v>
      </c>
      <c r="E826" s="151" t="s">
        <v>2628</v>
      </c>
      <c r="F826" s="152" t="s">
        <v>2629</v>
      </c>
      <c r="G826" s="153" t="s">
        <v>284</v>
      </c>
      <c r="H826" s="154">
        <v>3</v>
      </c>
      <c r="I826" s="155"/>
      <c r="J826" s="156">
        <f>ROUND(I826*H826,2)</f>
        <v>0</v>
      </c>
      <c r="K826" s="152" t="s">
        <v>636</v>
      </c>
      <c r="L826" s="34"/>
      <c r="M826" s="157" t="s">
        <v>1</v>
      </c>
      <c r="N826" s="158" t="s">
        <v>43</v>
      </c>
      <c r="O826" s="59"/>
      <c r="P826" s="159">
        <f>O826*H826</f>
        <v>0</v>
      </c>
      <c r="Q826" s="159">
        <v>0.10007</v>
      </c>
      <c r="R826" s="159">
        <f>Q826*H826</f>
        <v>0.30021000000000003</v>
      </c>
      <c r="S826" s="159">
        <v>0</v>
      </c>
      <c r="T826" s="160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1" t="s">
        <v>164</v>
      </c>
      <c r="AT826" s="161" t="s">
        <v>160</v>
      </c>
      <c r="AU826" s="161" t="s">
        <v>86</v>
      </c>
      <c r="AY826" s="18" t="s">
        <v>157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8" t="s">
        <v>33</v>
      </c>
      <c r="BK826" s="162">
        <f>ROUND(I826*H826,2)</f>
        <v>0</v>
      </c>
      <c r="BL826" s="18" t="s">
        <v>164</v>
      </c>
      <c r="BM826" s="161" t="s">
        <v>2630</v>
      </c>
    </row>
    <row r="827" spans="1:47" s="2" customFormat="1" ht="12">
      <c r="A827" s="33"/>
      <c r="B827" s="34"/>
      <c r="C827" s="33"/>
      <c r="D827" s="199" t="s">
        <v>638</v>
      </c>
      <c r="E827" s="33"/>
      <c r="F827" s="200" t="s">
        <v>2631</v>
      </c>
      <c r="G827" s="33"/>
      <c r="H827" s="33"/>
      <c r="I827" s="201"/>
      <c r="J827" s="33"/>
      <c r="K827" s="33"/>
      <c r="L827" s="34"/>
      <c r="M827" s="202"/>
      <c r="N827" s="203"/>
      <c r="O827" s="59"/>
      <c r="P827" s="59"/>
      <c r="Q827" s="59"/>
      <c r="R827" s="59"/>
      <c r="S827" s="59"/>
      <c r="T827" s="60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T827" s="18" t="s">
        <v>638</v>
      </c>
      <c r="AU827" s="18" t="s">
        <v>86</v>
      </c>
    </row>
    <row r="828" spans="2:51" s="14" customFormat="1" ht="12">
      <c r="B828" s="186"/>
      <c r="D828" s="179" t="s">
        <v>245</v>
      </c>
      <c r="E828" s="187" t="s">
        <v>1</v>
      </c>
      <c r="F828" s="188" t="s">
        <v>2369</v>
      </c>
      <c r="H828" s="189">
        <v>3</v>
      </c>
      <c r="I828" s="190"/>
      <c r="L828" s="186"/>
      <c r="M828" s="191"/>
      <c r="N828" s="192"/>
      <c r="O828" s="192"/>
      <c r="P828" s="192"/>
      <c r="Q828" s="192"/>
      <c r="R828" s="192"/>
      <c r="S828" s="192"/>
      <c r="T828" s="193"/>
      <c r="AT828" s="187" t="s">
        <v>245</v>
      </c>
      <c r="AU828" s="187" t="s">
        <v>86</v>
      </c>
      <c r="AV828" s="14" t="s">
        <v>86</v>
      </c>
      <c r="AW828" s="14" t="s">
        <v>31</v>
      </c>
      <c r="AX828" s="14" t="s">
        <v>33</v>
      </c>
      <c r="AY828" s="187" t="s">
        <v>157</v>
      </c>
    </row>
    <row r="829" spans="1:47" s="2" customFormat="1" ht="12">
      <c r="A829" s="33"/>
      <c r="B829" s="34"/>
      <c r="C829" s="33"/>
      <c r="D829" s="179" t="s">
        <v>782</v>
      </c>
      <c r="E829" s="33"/>
      <c r="F829" s="220" t="s">
        <v>2603</v>
      </c>
      <c r="G829" s="33"/>
      <c r="H829" s="33"/>
      <c r="I829" s="33"/>
      <c r="J829" s="33"/>
      <c r="K829" s="33"/>
      <c r="L829" s="34"/>
      <c r="M829" s="202"/>
      <c r="N829" s="203"/>
      <c r="O829" s="59"/>
      <c r="P829" s="59"/>
      <c r="Q829" s="59"/>
      <c r="R829" s="59"/>
      <c r="S829" s="59"/>
      <c r="T829" s="60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U829" s="18" t="s">
        <v>86</v>
      </c>
    </row>
    <row r="830" spans="1:47" s="2" customFormat="1" ht="12">
      <c r="A830" s="33"/>
      <c r="B830" s="34"/>
      <c r="C830" s="33"/>
      <c r="D830" s="179" t="s">
        <v>782</v>
      </c>
      <c r="E830" s="33"/>
      <c r="F830" s="221" t="s">
        <v>2598</v>
      </c>
      <c r="G830" s="33"/>
      <c r="H830" s="222">
        <v>0</v>
      </c>
      <c r="I830" s="33"/>
      <c r="J830" s="33"/>
      <c r="K830" s="33"/>
      <c r="L830" s="34"/>
      <c r="M830" s="202"/>
      <c r="N830" s="203"/>
      <c r="O830" s="59"/>
      <c r="P830" s="59"/>
      <c r="Q830" s="59"/>
      <c r="R830" s="59"/>
      <c r="S830" s="59"/>
      <c r="T830" s="60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U830" s="18" t="s">
        <v>86</v>
      </c>
    </row>
    <row r="831" spans="1:47" s="2" customFormat="1" ht="12">
      <c r="A831" s="33"/>
      <c r="B831" s="34"/>
      <c r="C831" s="33"/>
      <c r="D831" s="179" t="s">
        <v>782</v>
      </c>
      <c r="E831" s="33"/>
      <c r="F831" s="221" t="s">
        <v>2599</v>
      </c>
      <c r="G831" s="33"/>
      <c r="H831" s="222">
        <v>3</v>
      </c>
      <c r="I831" s="33"/>
      <c r="J831" s="33"/>
      <c r="K831" s="33"/>
      <c r="L831" s="34"/>
      <c r="M831" s="202"/>
      <c r="N831" s="203"/>
      <c r="O831" s="59"/>
      <c r="P831" s="59"/>
      <c r="Q831" s="59"/>
      <c r="R831" s="59"/>
      <c r="S831" s="59"/>
      <c r="T831" s="60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U831" s="18" t="s">
        <v>86</v>
      </c>
    </row>
    <row r="832" spans="1:47" s="2" customFormat="1" ht="12">
      <c r="A832" s="33"/>
      <c r="B832" s="34"/>
      <c r="C832" s="33"/>
      <c r="D832" s="179" t="s">
        <v>782</v>
      </c>
      <c r="E832" s="33"/>
      <c r="F832" s="221" t="s">
        <v>645</v>
      </c>
      <c r="G832" s="33"/>
      <c r="H832" s="222">
        <v>3</v>
      </c>
      <c r="I832" s="33"/>
      <c r="J832" s="33"/>
      <c r="K832" s="33"/>
      <c r="L832" s="34"/>
      <c r="M832" s="202"/>
      <c r="N832" s="203"/>
      <c r="O832" s="59"/>
      <c r="P832" s="59"/>
      <c r="Q832" s="59"/>
      <c r="R832" s="59"/>
      <c r="S832" s="59"/>
      <c r="T832" s="60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U832" s="18" t="s">
        <v>86</v>
      </c>
    </row>
    <row r="833" spans="1:65" s="2" customFormat="1" ht="16.5" customHeight="1">
      <c r="A833" s="33"/>
      <c r="B833" s="149"/>
      <c r="C833" s="150" t="s">
        <v>1253</v>
      </c>
      <c r="D833" s="150" t="s">
        <v>160</v>
      </c>
      <c r="E833" s="151" t="s">
        <v>2582</v>
      </c>
      <c r="F833" s="152" t="s">
        <v>2583</v>
      </c>
      <c r="G833" s="153" t="s">
        <v>284</v>
      </c>
      <c r="H833" s="154">
        <v>3</v>
      </c>
      <c r="I833" s="155"/>
      <c r="J833" s="156">
        <f>ROUND(I833*H833,2)</f>
        <v>0</v>
      </c>
      <c r="K833" s="152" t="s">
        <v>636</v>
      </c>
      <c r="L833" s="34"/>
      <c r="M833" s="157" t="s">
        <v>1</v>
      </c>
      <c r="N833" s="158" t="s">
        <v>43</v>
      </c>
      <c r="O833" s="59"/>
      <c r="P833" s="159">
        <f>O833*H833</f>
        <v>0</v>
      </c>
      <c r="Q833" s="159">
        <v>0</v>
      </c>
      <c r="R833" s="159">
        <f>Q833*H833</f>
        <v>0</v>
      </c>
      <c r="S833" s="159">
        <v>0</v>
      </c>
      <c r="T833" s="160">
        <f>S833*H833</f>
        <v>0</v>
      </c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R833" s="161" t="s">
        <v>164</v>
      </c>
      <c r="AT833" s="161" t="s">
        <v>160</v>
      </c>
      <c r="AU833" s="161" t="s">
        <v>86</v>
      </c>
      <c r="AY833" s="18" t="s">
        <v>157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8" t="s">
        <v>33</v>
      </c>
      <c r="BK833" s="162">
        <f>ROUND(I833*H833,2)</f>
        <v>0</v>
      </c>
      <c r="BL833" s="18" t="s">
        <v>164</v>
      </c>
      <c r="BM833" s="161" t="s">
        <v>2632</v>
      </c>
    </row>
    <row r="834" spans="1:47" s="2" customFormat="1" ht="12">
      <c r="A834" s="33"/>
      <c r="B834" s="34"/>
      <c r="C834" s="33"/>
      <c r="D834" s="199" t="s">
        <v>638</v>
      </c>
      <c r="E834" s="33"/>
      <c r="F834" s="200" t="s">
        <v>2585</v>
      </c>
      <c r="G834" s="33"/>
      <c r="H834" s="33"/>
      <c r="I834" s="201"/>
      <c r="J834" s="33"/>
      <c r="K834" s="33"/>
      <c r="L834" s="34"/>
      <c r="M834" s="202"/>
      <c r="N834" s="203"/>
      <c r="O834" s="59"/>
      <c r="P834" s="59"/>
      <c r="Q834" s="59"/>
      <c r="R834" s="59"/>
      <c r="S834" s="59"/>
      <c r="T834" s="60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T834" s="18" t="s">
        <v>638</v>
      </c>
      <c r="AU834" s="18" t="s">
        <v>86</v>
      </c>
    </row>
    <row r="835" spans="2:51" s="14" customFormat="1" ht="12">
      <c r="B835" s="186"/>
      <c r="D835" s="179" t="s">
        <v>245</v>
      </c>
      <c r="E835" s="187" t="s">
        <v>1</v>
      </c>
      <c r="F835" s="188" t="s">
        <v>2369</v>
      </c>
      <c r="H835" s="189">
        <v>3</v>
      </c>
      <c r="I835" s="190"/>
      <c r="L835" s="186"/>
      <c r="M835" s="191"/>
      <c r="N835" s="192"/>
      <c r="O835" s="192"/>
      <c r="P835" s="192"/>
      <c r="Q835" s="192"/>
      <c r="R835" s="192"/>
      <c r="S835" s="192"/>
      <c r="T835" s="193"/>
      <c r="AT835" s="187" t="s">
        <v>245</v>
      </c>
      <c r="AU835" s="187" t="s">
        <v>86</v>
      </c>
      <c r="AV835" s="14" t="s">
        <v>86</v>
      </c>
      <c r="AW835" s="14" t="s">
        <v>31</v>
      </c>
      <c r="AX835" s="14" t="s">
        <v>33</v>
      </c>
      <c r="AY835" s="187" t="s">
        <v>157</v>
      </c>
    </row>
    <row r="836" spans="1:47" s="2" customFormat="1" ht="12">
      <c r="A836" s="33"/>
      <c r="B836" s="34"/>
      <c r="C836" s="33"/>
      <c r="D836" s="179" t="s">
        <v>782</v>
      </c>
      <c r="E836" s="33"/>
      <c r="F836" s="220" t="s">
        <v>2603</v>
      </c>
      <c r="G836" s="33"/>
      <c r="H836" s="33"/>
      <c r="I836" s="33"/>
      <c r="J836" s="33"/>
      <c r="K836" s="33"/>
      <c r="L836" s="34"/>
      <c r="M836" s="202"/>
      <c r="N836" s="203"/>
      <c r="O836" s="59"/>
      <c r="P836" s="59"/>
      <c r="Q836" s="59"/>
      <c r="R836" s="59"/>
      <c r="S836" s="59"/>
      <c r="T836" s="60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U836" s="18" t="s">
        <v>86</v>
      </c>
    </row>
    <row r="837" spans="1:47" s="2" customFormat="1" ht="12">
      <c r="A837" s="33"/>
      <c r="B837" s="34"/>
      <c r="C837" s="33"/>
      <c r="D837" s="179" t="s">
        <v>782</v>
      </c>
      <c r="E837" s="33"/>
      <c r="F837" s="221" t="s">
        <v>2598</v>
      </c>
      <c r="G837" s="33"/>
      <c r="H837" s="222">
        <v>0</v>
      </c>
      <c r="I837" s="33"/>
      <c r="J837" s="33"/>
      <c r="K837" s="33"/>
      <c r="L837" s="34"/>
      <c r="M837" s="202"/>
      <c r="N837" s="203"/>
      <c r="O837" s="59"/>
      <c r="P837" s="59"/>
      <c r="Q837" s="59"/>
      <c r="R837" s="59"/>
      <c r="S837" s="59"/>
      <c r="T837" s="60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U837" s="18" t="s">
        <v>86</v>
      </c>
    </row>
    <row r="838" spans="1:47" s="2" customFormat="1" ht="12">
      <c r="A838" s="33"/>
      <c r="B838" s="34"/>
      <c r="C838" s="33"/>
      <c r="D838" s="179" t="s">
        <v>782</v>
      </c>
      <c r="E838" s="33"/>
      <c r="F838" s="221" t="s">
        <v>2599</v>
      </c>
      <c r="G838" s="33"/>
      <c r="H838" s="222">
        <v>3</v>
      </c>
      <c r="I838" s="33"/>
      <c r="J838" s="33"/>
      <c r="K838" s="33"/>
      <c r="L838" s="34"/>
      <c r="M838" s="202"/>
      <c r="N838" s="203"/>
      <c r="O838" s="59"/>
      <c r="P838" s="59"/>
      <c r="Q838" s="59"/>
      <c r="R838" s="59"/>
      <c r="S838" s="59"/>
      <c r="T838" s="60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U838" s="18" t="s">
        <v>86</v>
      </c>
    </row>
    <row r="839" spans="1:47" s="2" customFormat="1" ht="12">
      <c r="A839" s="33"/>
      <c r="B839" s="34"/>
      <c r="C839" s="33"/>
      <c r="D839" s="179" t="s">
        <v>782</v>
      </c>
      <c r="E839" s="33"/>
      <c r="F839" s="221" t="s">
        <v>645</v>
      </c>
      <c r="G839" s="33"/>
      <c r="H839" s="222">
        <v>3</v>
      </c>
      <c r="I839" s="33"/>
      <c r="J839" s="33"/>
      <c r="K839" s="33"/>
      <c r="L839" s="34"/>
      <c r="M839" s="202"/>
      <c r="N839" s="203"/>
      <c r="O839" s="59"/>
      <c r="P839" s="59"/>
      <c r="Q839" s="59"/>
      <c r="R839" s="59"/>
      <c r="S839" s="59"/>
      <c r="T839" s="60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U839" s="18" t="s">
        <v>86</v>
      </c>
    </row>
    <row r="840" spans="1:65" s="2" customFormat="1" ht="16.5" customHeight="1">
      <c r="A840" s="33"/>
      <c r="B840" s="149"/>
      <c r="C840" s="150" t="s">
        <v>1259</v>
      </c>
      <c r="D840" s="150" t="s">
        <v>160</v>
      </c>
      <c r="E840" s="151" t="s">
        <v>2586</v>
      </c>
      <c r="F840" s="152" t="s">
        <v>2587</v>
      </c>
      <c r="G840" s="153" t="s">
        <v>284</v>
      </c>
      <c r="H840" s="154">
        <v>3</v>
      </c>
      <c r="I840" s="155"/>
      <c r="J840" s="156">
        <f>ROUND(I840*H840,2)</f>
        <v>0</v>
      </c>
      <c r="K840" s="152" t="s">
        <v>636</v>
      </c>
      <c r="L840" s="34"/>
      <c r="M840" s="157" t="s">
        <v>1</v>
      </c>
      <c r="N840" s="158" t="s">
        <v>43</v>
      </c>
      <c r="O840" s="59"/>
      <c r="P840" s="159">
        <f>O840*H840</f>
        <v>0</v>
      </c>
      <c r="Q840" s="159">
        <v>0</v>
      </c>
      <c r="R840" s="159">
        <f>Q840*H840</f>
        <v>0</v>
      </c>
      <c r="S840" s="159">
        <v>0</v>
      </c>
      <c r="T840" s="160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61" t="s">
        <v>164</v>
      </c>
      <c r="AT840" s="161" t="s">
        <v>160</v>
      </c>
      <c r="AU840" s="161" t="s">
        <v>86</v>
      </c>
      <c r="AY840" s="18" t="s">
        <v>157</v>
      </c>
      <c r="BE840" s="162">
        <f>IF(N840="základní",J840,0)</f>
        <v>0</v>
      </c>
      <c r="BF840" s="162">
        <f>IF(N840="snížená",J840,0)</f>
        <v>0</v>
      </c>
      <c r="BG840" s="162">
        <f>IF(N840="zákl. přenesená",J840,0)</f>
        <v>0</v>
      </c>
      <c r="BH840" s="162">
        <f>IF(N840="sníž. přenesená",J840,0)</f>
        <v>0</v>
      </c>
      <c r="BI840" s="162">
        <f>IF(N840="nulová",J840,0)</f>
        <v>0</v>
      </c>
      <c r="BJ840" s="18" t="s">
        <v>33</v>
      </c>
      <c r="BK840" s="162">
        <f>ROUND(I840*H840,2)</f>
        <v>0</v>
      </c>
      <c r="BL840" s="18" t="s">
        <v>164</v>
      </c>
      <c r="BM840" s="161" t="s">
        <v>2633</v>
      </c>
    </row>
    <row r="841" spans="1:47" s="2" customFormat="1" ht="12">
      <c r="A841" s="33"/>
      <c r="B841" s="34"/>
      <c r="C841" s="33"/>
      <c r="D841" s="199" t="s">
        <v>638</v>
      </c>
      <c r="E841" s="33"/>
      <c r="F841" s="200" t="s">
        <v>2589</v>
      </c>
      <c r="G841" s="33"/>
      <c r="H841" s="33"/>
      <c r="I841" s="201"/>
      <c r="J841" s="33"/>
      <c r="K841" s="33"/>
      <c r="L841" s="34"/>
      <c r="M841" s="202"/>
      <c r="N841" s="203"/>
      <c r="O841" s="59"/>
      <c r="P841" s="59"/>
      <c r="Q841" s="59"/>
      <c r="R841" s="59"/>
      <c r="S841" s="59"/>
      <c r="T841" s="60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T841" s="18" t="s">
        <v>638</v>
      </c>
      <c r="AU841" s="18" t="s">
        <v>86</v>
      </c>
    </row>
    <row r="842" spans="2:51" s="14" customFormat="1" ht="12">
      <c r="B842" s="186"/>
      <c r="D842" s="179" t="s">
        <v>245</v>
      </c>
      <c r="E842" s="187" t="s">
        <v>1</v>
      </c>
      <c r="F842" s="188" t="s">
        <v>2369</v>
      </c>
      <c r="H842" s="189">
        <v>3</v>
      </c>
      <c r="I842" s="190"/>
      <c r="L842" s="186"/>
      <c r="M842" s="191"/>
      <c r="N842" s="192"/>
      <c r="O842" s="192"/>
      <c r="P842" s="192"/>
      <c r="Q842" s="192"/>
      <c r="R842" s="192"/>
      <c r="S842" s="192"/>
      <c r="T842" s="193"/>
      <c r="AT842" s="187" t="s">
        <v>245</v>
      </c>
      <c r="AU842" s="187" t="s">
        <v>86</v>
      </c>
      <c r="AV842" s="14" t="s">
        <v>86</v>
      </c>
      <c r="AW842" s="14" t="s">
        <v>31</v>
      </c>
      <c r="AX842" s="14" t="s">
        <v>33</v>
      </c>
      <c r="AY842" s="187" t="s">
        <v>157</v>
      </c>
    </row>
    <row r="843" spans="1:47" s="2" customFormat="1" ht="12">
      <c r="A843" s="33"/>
      <c r="B843" s="34"/>
      <c r="C843" s="33"/>
      <c r="D843" s="179" t="s">
        <v>782</v>
      </c>
      <c r="E843" s="33"/>
      <c r="F843" s="220" t="s">
        <v>2603</v>
      </c>
      <c r="G843" s="33"/>
      <c r="H843" s="33"/>
      <c r="I843" s="33"/>
      <c r="J843" s="33"/>
      <c r="K843" s="33"/>
      <c r="L843" s="34"/>
      <c r="M843" s="202"/>
      <c r="N843" s="203"/>
      <c r="O843" s="59"/>
      <c r="P843" s="59"/>
      <c r="Q843" s="59"/>
      <c r="R843" s="59"/>
      <c r="S843" s="59"/>
      <c r="T843" s="60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U843" s="18" t="s">
        <v>86</v>
      </c>
    </row>
    <row r="844" spans="1:47" s="2" customFormat="1" ht="12">
      <c r="A844" s="33"/>
      <c r="B844" s="34"/>
      <c r="C844" s="33"/>
      <c r="D844" s="179" t="s">
        <v>782</v>
      </c>
      <c r="E844" s="33"/>
      <c r="F844" s="221" t="s">
        <v>2598</v>
      </c>
      <c r="G844" s="33"/>
      <c r="H844" s="222">
        <v>0</v>
      </c>
      <c r="I844" s="33"/>
      <c r="J844" s="33"/>
      <c r="K844" s="33"/>
      <c r="L844" s="34"/>
      <c r="M844" s="202"/>
      <c r="N844" s="203"/>
      <c r="O844" s="59"/>
      <c r="P844" s="59"/>
      <c r="Q844" s="59"/>
      <c r="R844" s="59"/>
      <c r="S844" s="59"/>
      <c r="T844" s="60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U844" s="18" t="s">
        <v>86</v>
      </c>
    </row>
    <row r="845" spans="1:47" s="2" customFormat="1" ht="12">
      <c r="A845" s="33"/>
      <c r="B845" s="34"/>
      <c r="C845" s="33"/>
      <c r="D845" s="179" t="s">
        <v>782</v>
      </c>
      <c r="E845" s="33"/>
      <c r="F845" s="221" t="s">
        <v>2599</v>
      </c>
      <c r="G845" s="33"/>
      <c r="H845" s="222">
        <v>3</v>
      </c>
      <c r="I845" s="33"/>
      <c r="J845" s="33"/>
      <c r="K845" s="33"/>
      <c r="L845" s="34"/>
      <c r="M845" s="202"/>
      <c r="N845" s="203"/>
      <c r="O845" s="59"/>
      <c r="P845" s="59"/>
      <c r="Q845" s="59"/>
      <c r="R845" s="59"/>
      <c r="S845" s="59"/>
      <c r="T845" s="60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U845" s="18" t="s">
        <v>86</v>
      </c>
    </row>
    <row r="846" spans="1:47" s="2" customFormat="1" ht="12">
      <c r="A846" s="33"/>
      <c r="B846" s="34"/>
      <c r="C846" s="33"/>
      <c r="D846" s="179" t="s">
        <v>782</v>
      </c>
      <c r="E846" s="33"/>
      <c r="F846" s="221" t="s">
        <v>645</v>
      </c>
      <c r="G846" s="33"/>
      <c r="H846" s="222">
        <v>3</v>
      </c>
      <c r="I846" s="33"/>
      <c r="J846" s="33"/>
      <c r="K846" s="33"/>
      <c r="L846" s="34"/>
      <c r="M846" s="202"/>
      <c r="N846" s="203"/>
      <c r="O846" s="59"/>
      <c r="P846" s="59"/>
      <c r="Q846" s="59"/>
      <c r="R846" s="59"/>
      <c r="S846" s="59"/>
      <c r="T846" s="60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U846" s="18" t="s">
        <v>86</v>
      </c>
    </row>
    <row r="847" spans="1:65" s="2" customFormat="1" ht="16.5" customHeight="1">
      <c r="A847" s="33"/>
      <c r="B847" s="149"/>
      <c r="C847" s="150" t="s">
        <v>1264</v>
      </c>
      <c r="D847" s="150" t="s">
        <v>160</v>
      </c>
      <c r="E847" s="151" t="s">
        <v>2634</v>
      </c>
      <c r="F847" s="152" t="s">
        <v>2635</v>
      </c>
      <c r="G847" s="153" t="s">
        <v>163</v>
      </c>
      <c r="H847" s="154">
        <v>13.8</v>
      </c>
      <c r="I847" s="155"/>
      <c r="J847" s="156">
        <f>ROUND(I847*H847,2)</f>
        <v>0</v>
      </c>
      <c r="K847" s="152" t="s">
        <v>636</v>
      </c>
      <c r="L847" s="34"/>
      <c r="M847" s="157" t="s">
        <v>1</v>
      </c>
      <c r="N847" s="158" t="s">
        <v>43</v>
      </c>
      <c r="O847" s="59"/>
      <c r="P847" s="159">
        <f>O847*H847</f>
        <v>0</v>
      </c>
      <c r="Q847" s="159">
        <v>0.00051</v>
      </c>
      <c r="R847" s="159">
        <f>Q847*H847</f>
        <v>0.007038000000000001</v>
      </c>
      <c r="S847" s="159">
        <v>0</v>
      </c>
      <c r="T847" s="160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1" t="s">
        <v>164</v>
      </c>
      <c r="AT847" s="161" t="s">
        <v>160</v>
      </c>
      <c r="AU847" s="161" t="s">
        <v>86</v>
      </c>
      <c r="AY847" s="18" t="s">
        <v>157</v>
      </c>
      <c r="BE847" s="162">
        <f>IF(N847="základní",J847,0)</f>
        <v>0</v>
      </c>
      <c r="BF847" s="162">
        <f>IF(N847="snížená",J847,0)</f>
        <v>0</v>
      </c>
      <c r="BG847" s="162">
        <f>IF(N847="zákl. přenesená",J847,0)</f>
        <v>0</v>
      </c>
      <c r="BH847" s="162">
        <f>IF(N847="sníž. přenesená",J847,0)</f>
        <v>0</v>
      </c>
      <c r="BI847" s="162">
        <f>IF(N847="nulová",J847,0)</f>
        <v>0</v>
      </c>
      <c r="BJ847" s="18" t="s">
        <v>33</v>
      </c>
      <c r="BK847" s="162">
        <f>ROUND(I847*H847,2)</f>
        <v>0</v>
      </c>
      <c r="BL847" s="18" t="s">
        <v>164</v>
      </c>
      <c r="BM847" s="161" t="s">
        <v>2636</v>
      </c>
    </row>
    <row r="848" spans="1:47" s="2" customFormat="1" ht="12">
      <c r="A848" s="33"/>
      <c r="B848" s="34"/>
      <c r="C848" s="33"/>
      <c r="D848" s="199" t="s">
        <v>638</v>
      </c>
      <c r="E848" s="33"/>
      <c r="F848" s="200" t="s">
        <v>2637</v>
      </c>
      <c r="G848" s="33"/>
      <c r="H848" s="33"/>
      <c r="I848" s="201"/>
      <c r="J848" s="33"/>
      <c r="K848" s="33"/>
      <c r="L848" s="34"/>
      <c r="M848" s="202"/>
      <c r="N848" s="203"/>
      <c r="O848" s="59"/>
      <c r="P848" s="59"/>
      <c r="Q848" s="59"/>
      <c r="R848" s="59"/>
      <c r="S848" s="59"/>
      <c r="T848" s="60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T848" s="18" t="s">
        <v>638</v>
      </c>
      <c r="AU848" s="18" t="s">
        <v>86</v>
      </c>
    </row>
    <row r="849" spans="2:51" s="14" customFormat="1" ht="12">
      <c r="B849" s="186"/>
      <c r="D849" s="179" t="s">
        <v>245</v>
      </c>
      <c r="E849" s="187" t="s">
        <v>1</v>
      </c>
      <c r="F849" s="188" t="s">
        <v>2638</v>
      </c>
      <c r="H849" s="189">
        <v>13.8</v>
      </c>
      <c r="I849" s="190"/>
      <c r="L849" s="186"/>
      <c r="M849" s="191"/>
      <c r="N849" s="192"/>
      <c r="O849" s="192"/>
      <c r="P849" s="192"/>
      <c r="Q849" s="192"/>
      <c r="R849" s="192"/>
      <c r="S849" s="192"/>
      <c r="T849" s="193"/>
      <c r="AT849" s="187" t="s">
        <v>245</v>
      </c>
      <c r="AU849" s="187" t="s">
        <v>86</v>
      </c>
      <c r="AV849" s="14" t="s">
        <v>86</v>
      </c>
      <c r="AW849" s="14" t="s">
        <v>31</v>
      </c>
      <c r="AX849" s="14" t="s">
        <v>33</v>
      </c>
      <c r="AY849" s="187" t="s">
        <v>157</v>
      </c>
    </row>
    <row r="850" spans="1:65" s="2" customFormat="1" ht="16.5" customHeight="1">
      <c r="A850" s="33"/>
      <c r="B850" s="149"/>
      <c r="C850" s="150" t="s">
        <v>1269</v>
      </c>
      <c r="D850" s="150" t="s">
        <v>160</v>
      </c>
      <c r="E850" s="151" t="s">
        <v>2639</v>
      </c>
      <c r="F850" s="152" t="s">
        <v>2640</v>
      </c>
      <c r="G850" s="153" t="s">
        <v>163</v>
      </c>
      <c r="H850" s="154">
        <v>13.8</v>
      </c>
      <c r="I850" s="155"/>
      <c r="J850" s="156">
        <f>ROUND(I850*H850,2)</f>
        <v>0</v>
      </c>
      <c r="K850" s="152" t="s">
        <v>636</v>
      </c>
      <c r="L850" s="34"/>
      <c r="M850" s="157" t="s">
        <v>1</v>
      </c>
      <c r="N850" s="158" t="s">
        <v>43</v>
      </c>
      <c r="O850" s="59"/>
      <c r="P850" s="159">
        <f>O850*H850</f>
        <v>0</v>
      </c>
      <c r="Q850" s="159">
        <v>0</v>
      </c>
      <c r="R850" s="159">
        <f>Q850*H850</f>
        <v>0</v>
      </c>
      <c r="S850" s="159">
        <v>0</v>
      </c>
      <c r="T850" s="160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1" t="s">
        <v>164</v>
      </c>
      <c r="AT850" s="161" t="s">
        <v>160</v>
      </c>
      <c r="AU850" s="161" t="s">
        <v>86</v>
      </c>
      <c r="AY850" s="18" t="s">
        <v>157</v>
      </c>
      <c r="BE850" s="162">
        <f>IF(N850="základní",J850,0)</f>
        <v>0</v>
      </c>
      <c r="BF850" s="162">
        <f>IF(N850="snížená",J850,0)</f>
        <v>0</v>
      </c>
      <c r="BG850" s="162">
        <f>IF(N850="zákl. přenesená",J850,0)</f>
        <v>0</v>
      </c>
      <c r="BH850" s="162">
        <f>IF(N850="sníž. přenesená",J850,0)</f>
        <v>0</v>
      </c>
      <c r="BI850" s="162">
        <f>IF(N850="nulová",J850,0)</f>
        <v>0</v>
      </c>
      <c r="BJ850" s="18" t="s">
        <v>33</v>
      </c>
      <c r="BK850" s="162">
        <f>ROUND(I850*H850,2)</f>
        <v>0</v>
      </c>
      <c r="BL850" s="18" t="s">
        <v>164</v>
      </c>
      <c r="BM850" s="161" t="s">
        <v>2641</v>
      </c>
    </row>
    <row r="851" spans="1:47" s="2" customFormat="1" ht="12">
      <c r="A851" s="33"/>
      <c r="B851" s="34"/>
      <c r="C851" s="33"/>
      <c r="D851" s="199" t="s">
        <v>638</v>
      </c>
      <c r="E851" s="33"/>
      <c r="F851" s="200" t="s">
        <v>2642</v>
      </c>
      <c r="G851" s="33"/>
      <c r="H851" s="33"/>
      <c r="I851" s="201"/>
      <c r="J851" s="33"/>
      <c r="K851" s="33"/>
      <c r="L851" s="34"/>
      <c r="M851" s="202"/>
      <c r="N851" s="203"/>
      <c r="O851" s="59"/>
      <c r="P851" s="59"/>
      <c r="Q851" s="59"/>
      <c r="R851" s="59"/>
      <c r="S851" s="59"/>
      <c r="T851" s="60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T851" s="18" t="s">
        <v>638</v>
      </c>
      <c r="AU851" s="18" t="s">
        <v>86</v>
      </c>
    </row>
    <row r="852" spans="1:65" s="2" customFormat="1" ht="16.5" customHeight="1">
      <c r="A852" s="33"/>
      <c r="B852" s="149"/>
      <c r="C852" s="150" t="s">
        <v>1274</v>
      </c>
      <c r="D852" s="150" t="s">
        <v>160</v>
      </c>
      <c r="E852" s="151" t="s">
        <v>2643</v>
      </c>
      <c r="F852" s="152" t="s">
        <v>2644</v>
      </c>
      <c r="G852" s="153" t="s">
        <v>163</v>
      </c>
      <c r="H852" s="154">
        <v>13.8</v>
      </c>
      <c r="I852" s="155"/>
      <c r="J852" s="156">
        <f>ROUND(I852*H852,2)</f>
        <v>0</v>
      </c>
      <c r="K852" s="152" t="s">
        <v>636</v>
      </c>
      <c r="L852" s="34"/>
      <c r="M852" s="157" t="s">
        <v>1</v>
      </c>
      <c r="N852" s="158" t="s">
        <v>43</v>
      </c>
      <c r="O852" s="59"/>
      <c r="P852" s="159">
        <f>O852*H852</f>
        <v>0</v>
      </c>
      <c r="Q852" s="159">
        <v>0</v>
      </c>
      <c r="R852" s="159">
        <f>Q852*H852</f>
        <v>0</v>
      </c>
      <c r="S852" s="159">
        <v>0</v>
      </c>
      <c r="T852" s="160">
        <f>S852*H852</f>
        <v>0</v>
      </c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R852" s="161" t="s">
        <v>164</v>
      </c>
      <c r="AT852" s="161" t="s">
        <v>160</v>
      </c>
      <c r="AU852" s="161" t="s">
        <v>86</v>
      </c>
      <c r="AY852" s="18" t="s">
        <v>157</v>
      </c>
      <c r="BE852" s="162">
        <f>IF(N852="základní",J852,0)</f>
        <v>0</v>
      </c>
      <c r="BF852" s="162">
        <f>IF(N852="snížená",J852,0)</f>
        <v>0</v>
      </c>
      <c r="BG852" s="162">
        <f>IF(N852="zákl. přenesená",J852,0)</f>
        <v>0</v>
      </c>
      <c r="BH852" s="162">
        <f>IF(N852="sníž. přenesená",J852,0)</f>
        <v>0</v>
      </c>
      <c r="BI852" s="162">
        <f>IF(N852="nulová",J852,0)</f>
        <v>0</v>
      </c>
      <c r="BJ852" s="18" t="s">
        <v>33</v>
      </c>
      <c r="BK852" s="162">
        <f>ROUND(I852*H852,2)</f>
        <v>0</v>
      </c>
      <c r="BL852" s="18" t="s">
        <v>164</v>
      </c>
      <c r="BM852" s="161" t="s">
        <v>2645</v>
      </c>
    </row>
    <row r="853" spans="1:47" s="2" customFormat="1" ht="12">
      <c r="A853" s="33"/>
      <c r="B853" s="34"/>
      <c r="C853" s="33"/>
      <c r="D853" s="199" t="s">
        <v>638</v>
      </c>
      <c r="E853" s="33"/>
      <c r="F853" s="200" t="s">
        <v>2646</v>
      </c>
      <c r="G853" s="33"/>
      <c r="H853" s="33"/>
      <c r="I853" s="201"/>
      <c r="J853" s="33"/>
      <c r="K853" s="33"/>
      <c r="L853" s="34"/>
      <c r="M853" s="202"/>
      <c r="N853" s="203"/>
      <c r="O853" s="59"/>
      <c r="P853" s="59"/>
      <c r="Q853" s="59"/>
      <c r="R853" s="59"/>
      <c r="S853" s="59"/>
      <c r="T853" s="60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T853" s="18" t="s">
        <v>638</v>
      </c>
      <c r="AU853" s="18" t="s">
        <v>86</v>
      </c>
    </row>
    <row r="854" spans="1:65" s="2" customFormat="1" ht="16.5" customHeight="1">
      <c r="A854" s="33"/>
      <c r="B854" s="149"/>
      <c r="C854" s="150" t="s">
        <v>1280</v>
      </c>
      <c r="D854" s="150" t="s">
        <v>160</v>
      </c>
      <c r="E854" s="151" t="s">
        <v>2647</v>
      </c>
      <c r="F854" s="152" t="s">
        <v>2648</v>
      </c>
      <c r="G854" s="153" t="s">
        <v>284</v>
      </c>
      <c r="H854" s="154">
        <v>3</v>
      </c>
      <c r="I854" s="155"/>
      <c r="J854" s="156">
        <f>ROUND(I854*H854,2)</f>
        <v>0</v>
      </c>
      <c r="K854" s="152" t="s">
        <v>1</v>
      </c>
      <c r="L854" s="34"/>
      <c r="M854" s="157" t="s">
        <v>1</v>
      </c>
      <c r="N854" s="158" t="s">
        <v>43</v>
      </c>
      <c r="O854" s="59"/>
      <c r="P854" s="159">
        <f>O854*H854</f>
        <v>0</v>
      </c>
      <c r="Q854" s="159">
        <v>0.0068</v>
      </c>
      <c r="R854" s="159">
        <f>Q854*H854</f>
        <v>0.020399999999999998</v>
      </c>
      <c r="S854" s="159">
        <v>0</v>
      </c>
      <c r="T854" s="160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61" t="s">
        <v>164</v>
      </c>
      <c r="AT854" s="161" t="s">
        <v>160</v>
      </c>
      <c r="AU854" s="161" t="s">
        <v>86</v>
      </c>
      <c r="AY854" s="18" t="s">
        <v>157</v>
      </c>
      <c r="BE854" s="162">
        <f>IF(N854="základní",J854,0)</f>
        <v>0</v>
      </c>
      <c r="BF854" s="162">
        <f>IF(N854="snížená",J854,0)</f>
        <v>0</v>
      </c>
      <c r="BG854" s="162">
        <f>IF(N854="zákl. přenesená",J854,0)</f>
        <v>0</v>
      </c>
      <c r="BH854" s="162">
        <f>IF(N854="sníž. přenesená",J854,0)</f>
        <v>0</v>
      </c>
      <c r="BI854" s="162">
        <f>IF(N854="nulová",J854,0)</f>
        <v>0</v>
      </c>
      <c r="BJ854" s="18" t="s">
        <v>33</v>
      </c>
      <c r="BK854" s="162">
        <f>ROUND(I854*H854,2)</f>
        <v>0</v>
      </c>
      <c r="BL854" s="18" t="s">
        <v>164</v>
      </c>
      <c r="BM854" s="161" t="s">
        <v>2649</v>
      </c>
    </row>
    <row r="855" spans="2:51" s="14" customFormat="1" ht="12">
      <c r="B855" s="186"/>
      <c r="D855" s="179" t="s">
        <v>245</v>
      </c>
      <c r="E855" s="187" t="s">
        <v>1</v>
      </c>
      <c r="F855" s="188" t="s">
        <v>2369</v>
      </c>
      <c r="H855" s="189">
        <v>3</v>
      </c>
      <c r="I855" s="190"/>
      <c r="L855" s="186"/>
      <c r="M855" s="191"/>
      <c r="N855" s="192"/>
      <c r="O855" s="192"/>
      <c r="P855" s="192"/>
      <c r="Q855" s="192"/>
      <c r="R855" s="192"/>
      <c r="S855" s="192"/>
      <c r="T855" s="193"/>
      <c r="AT855" s="187" t="s">
        <v>245</v>
      </c>
      <c r="AU855" s="187" t="s">
        <v>86</v>
      </c>
      <c r="AV855" s="14" t="s">
        <v>86</v>
      </c>
      <c r="AW855" s="14" t="s">
        <v>31</v>
      </c>
      <c r="AX855" s="14" t="s">
        <v>33</v>
      </c>
      <c r="AY855" s="187" t="s">
        <v>157</v>
      </c>
    </row>
    <row r="856" spans="1:47" s="2" customFormat="1" ht="12">
      <c r="A856" s="33"/>
      <c r="B856" s="34"/>
      <c r="C856" s="33"/>
      <c r="D856" s="179" t="s">
        <v>782</v>
      </c>
      <c r="E856" s="33"/>
      <c r="F856" s="220" t="s">
        <v>2603</v>
      </c>
      <c r="G856" s="33"/>
      <c r="H856" s="33"/>
      <c r="I856" s="33"/>
      <c r="J856" s="33"/>
      <c r="K856" s="33"/>
      <c r="L856" s="34"/>
      <c r="M856" s="202"/>
      <c r="N856" s="203"/>
      <c r="O856" s="59"/>
      <c r="P856" s="59"/>
      <c r="Q856" s="59"/>
      <c r="R856" s="59"/>
      <c r="S856" s="59"/>
      <c r="T856" s="60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U856" s="18" t="s">
        <v>86</v>
      </c>
    </row>
    <row r="857" spans="1:47" s="2" customFormat="1" ht="12">
      <c r="A857" s="33"/>
      <c r="B857" s="34"/>
      <c r="C857" s="33"/>
      <c r="D857" s="179" t="s">
        <v>782</v>
      </c>
      <c r="E857" s="33"/>
      <c r="F857" s="221" t="s">
        <v>2598</v>
      </c>
      <c r="G857" s="33"/>
      <c r="H857" s="222">
        <v>0</v>
      </c>
      <c r="I857" s="33"/>
      <c r="J857" s="33"/>
      <c r="K857" s="33"/>
      <c r="L857" s="34"/>
      <c r="M857" s="202"/>
      <c r="N857" s="203"/>
      <c r="O857" s="59"/>
      <c r="P857" s="59"/>
      <c r="Q857" s="59"/>
      <c r="R857" s="59"/>
      <c r="S857" s="59"/>
      <c r="T857" s="60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U857" s="18" t="s">
        <v>86</v>
      </c>
    </row>
    <row r="858" spans="1:47" s="2" customFormat="1" ht="12">
      <c r="A858" s="33"/>
      <c r="B858" s="34"/>
      <c r="C858" s="33"/>
      <c r="D858" s="179" t="s">
        <v>782</v>
      </c>
      <c r="E858" s="33"/>
      <c r="F858" s="221" t="s">
        <v>2599</v>
      </c>
      <c r="G858" s="33"/>
      <c r="H858" s="222">
        <v>3</v>
      </c>
      <c r="I858" s="33"/>
      <c r="J858" s="33"/>
      <c r="K858" s="33"/>
      <c r="L858" s="34"/>
      <c r="M858" s="202"/>
      <c r="N858" s="203"/>
      <c r="O858" s="59"/>
      <c r="P858" s="59"/>
      <c r="Q858" s="59"/>
      <c r="R858" s="59"/>
      <c r="S858" s="59"/>
      <c r="T858" s="60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U858" s="18" t="s">
        <v>86</v>
      </c>
    </row>
    <row r="859" spans="1:47" s="2" customFormat="1" ht="12">
      <c r="A859" s="33"/>
      <c r="B859" s="34"/>
      <c r="C859" s="33"/>
      <c r="D859" s="179" t="s">
        <v>782</v>
      </c>
      <c r="E859" s="33"/>
      <c r="F859" s="221" t="s">
        <v>645</v>
      </c>
      <c r="G859" s="33"/>
      <c r="H859" s="222">
        <v>3</v>
      </c>
      <c r="I859" s="33"/>
      <c r="J859" s="33"/>
      <c r="K859" s="33"/>
      <c r="L859" s="34"/>
      <c r="M859" s="202"/>
      <c r="N859" s="203"/>
      <c r="O859" s="59"/>
      <c r="P859" s="59"/>
      <c r="Q859" s="59"/>
      <c r="R859" s="59"/>
      <c r="S859" s="59"/>
      <c r="T859" s="60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U859" s="18" t="s">
        <v>86</v>
      </c>
    </row>
    <row r="860" spans="1:65" s="2" customFormat="1" ht="24.2" customHeight="1">
      <c r="A860" s="33"/>
      <c r="B860" s="149"/>
      <c r="C860" s="150" t="s">
        <v>1286</v>
      </c>
      <c r="D860" s="150" t="s">
        <v>160</v>
      </c>
      <c r="E860" s="151" t="s">
        <v>2650</v>
      </c>
      <c r="F860" s="152" t="s">
        <v>2651</v>
      </c>
      <c r="G860" s="153" t="s">
        <v>284</v>
      </c>
      <c r="H860" s="154">
        <v>3</v>
      </c>
      <c r="I860" s="155"/>
      <c r="J860" s="156">
        <f>ROUND(I860*H860,2)</f>
        <v>0</v>
      </c>
      <c r="K860" s="152" t="s">
        <v>1</v>
      </c>
      <c r="L860" s="34"/>
      <c r="M860" s="157" t="s">
        <v>1</v>
      </c>
      <c r="N860" s="158" t="s">
        <v>43</v>
      </c>
      <c r="O860" s="59"/>
      <c r="P860" s="159">
        <f>O860*H860</f>
        <v>0</v>
      </c>
      <c r="Q860" s="159">
        <v>0.01</v>
      </c>
      <c r="R860" s="159">
        <f>Q860*H860</f>
        <v>0.03</v>
      </c>
      <c r="S860" s="159">
        <v>0</v>
      </c>
      <c r="T860" s="160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61" t="s">
        <v>164</v>
      </c>
      <c r="AT860" s="161" t="s">
        <v>160</v>
      </c>
      <c r="AU860" s="161" t="s">
        <v>86</v>
      </c>
      <c r="AY860" s="18" t="s">
        <v>157</v>
      </c>
      <c r="BE860" s="162">
        <f>IF(N860="základní",J860,0)</f>
        <v>0</v>
      </c>
      <c r="BF860" s="162">
        <f>IF(N860="snížená",J860,0)</f>
        <v>0</v>
      </c>
      <c r="BG860" s="162">
        <f>IF(N860="zákl. přenesená",J860,0)</f>
        <v>0</v>
      </c>
      <c r="BH860" s="162">
        <f>IF(N860="sníž. přenesená",J860,0)</f>
        <v>0</v>
      </c>
      <c r="BI860" s="162">
        <f>IF(N860="nulová",J860,0)</f>
        <v>0</v>
      </c>
      <c r="BJ860" s="18" t="s">
        <v>33</v>
      </c>
      <c r="BK860" s="162">
        <f>ROUND(I860*H860,2)</f>
        <v>0</v>
      </c>
      <c r="BL860" s="18" t="s">
        <v>164</v>
      </c>
      <c r="BM860" s="161" t="s">
        <v>2652</v>
      </c>
    </row>
    <row r="861" spans="2:51" s="14" customFormat="1" ht="12">
      <c r="B861" s="186"/>
      <c r="D861" s="179" t="s">
        <v>245</v>
      </c>
      <c r="E861" s="187" t="s">
        <v>1</v>
      </c>
      <c r="F861" s="188" t="s">
        <v>2369</v>
      </c>
      <c r="H861" s="189">
        <v>3</v>
      </c>
      <c r="I861" s="190"/>
      <c r="L861" s="186"/>
      <c r="M861" s="191"/>
      <c r="N861" s="192"/>
      <c r="O861" s="192"/>
      <c r="P861" s="192"/>
      <c r="Q861" s="192"/>
      <c r="R861" s="192"/>
      <c r="S861" s="192"/>
      <c r="T861" s="193"/>
      <c r="AT861" s="187" t="s">
        <v>245</v>
      </c>
      <c r="AU861" s="187" t="s">
        <v>86</v>
      </c>
      <c r="AV861" s="14" t="s">
        <v>86</v>
      </c>
      <c r="AW861" s="14" t="s">
        <v>31</v>
      </c>
      <c r="AX861" s="14" t="s">
        <v>33</v>
      </c>
      <c r="AY861" s="187" t="s">
        <v>157</v>
      </c>
    </row>
    <row r="862" spans="1:47" s="2" customFormat="1" ht="12">
      <c r="A862" s="33"/>
      <c r="B862" s="34"/>
      <c r="C862" s="33"/>
      <c r="D862" s="179" t="s">
        <v>782</v>
      </c>
      <c r="E862" s="33"/>
      <c r="F862" s="220" t="s">
        <v>2603</v>
      </c>
      <c r="G862" s="33"/>
      <c r="H862" s="33"/>
      <c r="I862" s="33"/>
      <c r="J862" s="33"/>
      <c r="K862" s="33"/>
      <c r="L862" s="34"/>
      <c r="M862" s="202"/>
      <c r="N862" s="203"/>
      <c r="O862" s="59"/>
      <c r="P862" s="59"/>
      <c r="Q862" s="59"/>
      <c r="R862" s="59"/>
      <c r="S862" s="59"/>
      <c r="T862" s="60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U862" s="18" t="s">
        <v>86</v>
      </c>
    </row>
    <row r="863" spans="1:47" s="2" customFormat="1" ht="12">
      <c r="A863" s="33"/>
      <c r="B863" s="34"/>
      <c r="C863" s="33"/>
      <c r="D863" s="179" t="s">
        <v>782</v>
      </c>
      <c r="E863" s="33"/>
      <c r="F863" s="221" t="s">
        <v>2598</v>
      </c>
      <c r="G863" s="33"/>
      <c r="H863" s="222">
        <v>0</v>
      </c>
      <c r="I863" s="33"/>
      <c r="J863" s="33"/>
      <c r="K863" s="33"/>
      <c r="L863" s="34"/>
      <c r="M863" s="202"/>
      <c r="N863" s="203"/>
      <c r="O863" s="59"/>
      <c r="P863" s="59"/>
      <c r="Q863" s="59"/>
      <c r="R863" s="59"/>
      <c r="S863" s="59"/>
      <c r="T863" s="60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U863" s="18" t="s">
        <v>86</v>
      </c>
    </row>
    <row r="864" spans="1:47" s="2" customFormat="1" ht="12">
      <c r="A864" s="33"/>
      <c r="B864" s="34"/>
      <c r="C864" s="33"/>
      <c r="D864" s="179" t="s">
        <v>782</v>
      </c>
      <c r="E864" s="33"/>
      <c r="F864" s="221" t="s">
        <v>2599</v>
      </c>
      <c r="G864" s="33"/>
      <c r="H864" s="222">
        <v>3</v>
      </c>
      <c r="I864" s="33"/>
      <c r="J864" s="33"/>
      <c r="K864" s="33"/>
      <c r="L864" s="34"/>
      <c r="M864" s="202"/>
      <c r="N864" s="203"/>
      <c r="O864" s="59"/>
      <c r="P864" s="59"/>
      <c r="Q864" s="59"/>
      <c r="R864" s="59"/>
      <c r="S864" s="59"/>
      <c r="T864" s="60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U864" s="18" t="s">
        <v>86</v>
      </c>
    </row>
    <row r="865" spans="1:47" s="2" customFormat="1" ht="12">
      <c r="A865" s="33"/>
      <c r="B865" s="34"/>
      <c r="C865" s="33"/>
      <c r="D865" s="179" t="s">
        <v>782</v>
      </c>
      <c r="E865" s="33"/>
      <c r="F865" s="221" t="s">
        <v>645</v>
      </c>
      <c r="G865" s="33"/>
      <c r="H865" s="222">
        <v>3</v>
      </c>
      <c r="I865" s="33"/>
      <c r="J865" s="33"/>
      <c r="K865" s="33"/>
      <c r="L865" s="34"/>
      <c r="M865" s="202"/>
      <c r="N865" s="203"/>
      <c r="O865" s="59"/>
      <c r="P865" s="59"/>
      <c r="Q865" s="59"/>
      <c r="R865" s="59"/>
      <c r="S865" s="59"/>
      <c r="T865" s="60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U865" s="18" t="s">
        <v>86</v>
      </c>
    </row>
    <row r="866" spans="1:65" s="2" customFormat="1" ht="16.5" customHeight="1">
      <c r="A866" s="33"/>
      <c r="B866" s="149"/>
      <c r="C866" s="150" t="s">
        <v>1291</v>
      </c>
      <c r="D866" s="150" t="s">
        <v>160</v>
      </c>
      <c r="E866" s="151" t="s">
        <v>2470</v>
      </c>
      <c r="F866" s="152" t="s">
        <v>2471</v>
      </c>
      <c r="G866" s="153" t="s">
        <v>284</v>
      </c>
      <c r="H866" s="154">
        <v>3</v>
      </c>
      <c r="I866" s="155"/>
      <c r="J866" s="156">
        <f>ROUND(I866*H866,2)</f>
        <v>0</v>
      </c>
      <c r="K866" s="152" t="s">
        <v>636</v>
      </c>
      <c r="L866" s="34"/>
      <c r="M866" s="157" t="s">
        <v>1</v>
      </c>
      <c r="N866" s="158" t="s">
        <v>43</v>
      </c>
      <c r="O866" s="59"/>
      <c r="P866" s="159">
        <f>O866*H866</f>
        <v>0</v>
      </c>
      <c r="Q866" s="159">
        <v>0</v>
      </c>
      <c r="R866" s="159">
        <f>Q866*H866</f>
        <v>0</v>
      </c>
      <c r="S866" s="159">
        <v>0</v>
      </c>
      <c r="T866" s="160">
        <f>S866*H866</f>
        <v>0</v>
      </c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R866" s="161" t="s">
        <v>164</v>
      </c>
      <c r="AT866" s="161" t="s">
        <v>160</v>
      </c>
      <c r="AU866" s="161" t="s">
        <v>86</v>
      </c>
      <c r="AY866" s="18" t="s">
        <v>157</v>
      </c>
      <c r="BE866" s="162">
        <f>IF(N866="základní",J866,0)</f>
        <v>0</v>
      </c>
      <c r="BF866" s="162">
        <f>IF(N866="snížená",J866,0)</f>
        <v>0</v>
      </c>
      <c r="BG866" s="162">
        <f>IF(N866="zákl. přenesená",J866,0)</f>
        <v>0</v>
      </c>
      <c r="BH866" s="162">
        <f>IF(N866="sníž. přenesená",J866,0)</f>
        <v>0</v>
      </c>
      <c r="BI866" s="162">
        <f>IF(N866="nulová",J866,0)</f>
        <v>0</v>
      </c>
      <c r="BJ866" s="18" t="s">
        <v>33</v>
      </c>
      <c r="BK866" s="162">
        <f>ROUND(I866*H866,2)</f>
        <v>0</v>
      </c>
      <c r="BL866" s="18" t="s">
        <v>164</v>
      </c>
      <c r="BM866" s="161" t="s">
        <v>2653</v>
      </c>
    </row>
    <row r="867" spans="1:47" s="2" customFormat="1" ht="12">
      <c r="A867" s="33"/>
      <c r="B867" s="34"/>
      <c r="C867" s="33"/>
      <c r="D867" s="199" t="s">
        <v>638</v>
      </c>
      <c r="E867" s="33"/>
      <c r="F867" s="200" t="s">
        <v>2473</v>
      </c>
      <c r="G867" s="33"/>
      <c r="H867" s="33"/>
      <c r="I867" s="201"/>
      <c r="J867" s="33"/>
      <c r="K867" s="33"/>
      <c r="L867" s="34"/>
      <c r="M867" s="202"/>
      <c r="N867" s="203"/>
      <c r="O867" s="59"/>
      <c r="P867" s="59"/>
      <c r="Q867" s="59"/>
      <c r="R867" s="59"/>
      <c r="S867" s="59"/>
      <c r="T867" s="60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T867" s="18" t="s">
        <v>638</v>
      </c>
      <c r="AU867" s="18" t="s">
        <v>86</v>
      </c>
    </row>
    <row r="868" spans="2:51" s="14" customFormat="1" ht="12">
      <c r="B868" s="186"/>
      <c r="D868" s="179" t="s">
        <v>245</v>
      </c>
      <c r="E868" s="187" t="s">
        <v>1</v>
      </c>
      <c r="F868" s="188" t="s">
        <v>113</v>
      </c>
      <c r="H868" s="189">
        <v>3</v>
      </c>
      <c r="I868" s="190"/>
      <c r="L868" s="186"/>
      <c r="M868" s="191"/>
      <c r="N868" s="192"/>
      <c r="O868" s="192"/>
      <c r="P868" s="192"/>
      <c r="Q868" s="192"/>
      <c r="R868" s="192"/>
      <c r="S868" s="192"/>
      <c r="T868" s="193"/>
      <c r="AT868" s="187" t="s">
        <v>245</v>
      </c>
      <c r="AU868" s="187" t="s">
        <v>86</v>
      </c>
      <c r="AV868" s="14" t="s">
        <v>86</v>
      </c>
      <c r="AW868" s="14" t="s">
        <v>31</v>
      </c>
      <c r="AX868" s="14" t="s">
        <v>33</v>
      </c>
      <c r="AY868" s="187" t="s">
        <v>157</v>
      </c>
    </row>
    <row r="869" spans="1:65" s="2" customFormat="1" ht="16.5" customHeight="1">
      <c r="A869" s="33"/>
      <c r="B869" s="149"/>
      <c r="C869" s="150" t="s">
        <v>1297</v>
      </c>
      <c r="D869" s="150" t="s">
        <v>160</v>
      </c>
      <c r="E869" s="151" t="s">
        <v>2474</v>
      </c>
      <c r="F869" s="152" t="s">
        <v>2475</v>
      </c>
      <c r="G869" s="153" t="s">
        <v>284</v>
      </c>
      <c r="H869" s="154">
        <v>3</v>
      </c>
      <c r="I869" s="155"/>
      <c r="J869" s="156">
        <f>ROUND(I869*H869,2)</f>
        <v>0</v>
      </c>
      <c r="K869" s="152" t="s">
        <v>636</v>
      </c>
      <c r="L869" s="34"/>
      <c r="M869" s="157" t="s">
        <v>1</v>
      </c>
      <c r="N869" s="158" t="s">
        <v>43</v>
      </c>
      <c r="O869" s="59"/>
      <c r="P869" s="159">
        <f>O869*H869</f>
        <v>0</v>
      </c>
      <c r="Q869" s="159">
        <v>0</v>
      </c>
      <c r="R869" s="159">
        <f>Q869*H869</f>
        <v>0</v>
      </c>
      <c r="S869" s="159">
        <v>0</v>
      </c>
      <c r="T869" s="160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1" t="s">
        <v>164</v>
      </c>
      <c r="AT869" s="161" t="s">
        <v>160</v>
      </c>
      <c r="AU869" s="161" t="s">
        <v>86</v>
      </c>
      <c r="AY869" s="18" t="s">
        <v>157</v>
      </c>
      <c r="BE869" s="162">
        <f>IF(N869="základní",J869,0)</f>
        <v>0</v>
      </c>
      <c r="BF869" s="162">
        <f>IF(N869="snížená",J869,0)</f>
        <v>0</v>
      </c>
      <c r="BG869" s="162">
        <f>IF(N869="zákl. přenesená",J869,0)</f>
        <v>0</v>
      </c>
      <c r="BH869" s="162">
        <f>IF(N869="sníž. přenesená",J869,0)</f>
        <v>0</v>
      </c>
      <c r="BI869" s="162">
        <f>IF(N869="nulová",J869,0)</f>
        <v>0</v>
      </c>
      <c r="BJ869" s="18" t="s">
        <v>33</v>
      </c>
      <c r="BK869" s="162">
        <f>ROUND(I869*H869,2)</f>
        <v>0</v>
      </c>
      <c r="BL869" s="18" t="s">
        <v>164</v>
      </c>
      <c r="BM869" s="161" t="s">
        <v>2654</v>
      </c>
    </row>
    <row r="870" spans="1:47" s="2" customFormat="1" ht="12">
      <c r="A870" s="33"/>
      <c r="B870" s="34"/>
      <c r="C870" s="33"/>
      <c r="D870" s="199" t="s">
        <v>638</v>
      </c>
      <c r="E870" s="33"/>
      <c r="F870" s="200" t="s">
        <v>2477</v>
      </c>
      <c r="G870" s="33"/>
      <c r="H870" s="33"/>
      <c r="I870" s="201"/>
      <c r="J870" s="33"/>
      <c r="K870" s="33"/>
      <c r="L870" s="34"/>
      <c r="M870" s="202"/>
      <c r="N870" s="203"/>
      <c r="O870" s="59"/>
      <c r="P870" s="59"/>
      <c r="Q870" s="59"/>
      <c r="R870" s="59"/>
      <c r="S870" s="59"/>
      <c r="T870" s="60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T870" s="18" t="s">
        <v>638</v>
      </c>
      <c r="AU870" s="18" t="s">
        <v>86</v>
      </c>
    </row>
    <row r="871" spans="2:51" s="14" customFormat="1" ht="12">
      <c r="B871" s="186"/>
      <c r="D871" s="179" t="s">
        <v>245</v>
      </c>
      <c r="E871" s="187" t="s">
        <v>1</v>
      </c>
      <c r="F871" s="188" t="s">
        <v>2369</v>
      </c>
      <c r="H871" s="189">
        <v>3</v>
      </c>
      <c r="I871" s="190"/>
      <c r="L871" s="186"/>
      <c r="M871" s="191"/>
      <c r="N871" s="192"/>
      <c r="O871" s="192"/>
      <c r="P871" s="192"/>
      <c r="Q871" s="192"/>
      <c r="R871" s="192"/>
      <c r="S871" s="192"/>
      <c r="T871" s="193"/>
      <c r="AT871" s="187" t="s">
        <v>245</v>
      </c>
      <c r="AU871" s="187" t="s">
        <v>86</v>
      </c>
      <c r="AV871" s="14" t="s">
        <v>86</v>
      </c>
      <c r="AW871" s="14" t="s">
        <v>31</v>
      </c>
      <c r="AX871" s="14" t="s">
        <v>33</v>
      </c>
      <c r="AY871" s="187" t="s">
        <v>157</v>
      </c>
    </row>
    <row r="872" spans="1:47" s="2" customFormat="1" ht="12">
      <c r="A872" s="33"/>
      <c r="B872" s="34"/>
      <c r="C872" s="33"/>
      <c r="D872" s="179" t="s">
        <v>782</v>
      </c>
      <c r="E872" s="33"/>
      <c r="F872" s="220" t="s">
        <v>2603</v>
      </c>
      <c r="G872" s="33"/>
      <c r="H872" s="33"/>
      <c r="I872" s="33"/>
      <c r="J872" s="33"/>
      <c r="K872" s="33"/>
      <c r="L872" s="34"/>
      <c r="M872" s="202"/>
      <c r="N872" s="203"/>
      <c r="O872" s="59"/>
      <c r="P872" s="59"/>
      <c r="Q872" s="59"/>
      <c r="R872" s="59"/>
      <c r="S872" s="59"/>
      <c r="T872" s="60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U872" s="18" t="s">
        <v>86</v>
      </c>
    </row>
    <row r="873" spans="1:47" s="2" customFormat="1" ht="12">
      <c r="A873" s="33"/>
      <c r="B873" s="34"/>
      <c r="C873" s="33"/>
      <c r="D873" s="179" t="s">
        <v>782</v>
      </c>
      <c r="E873" s="33"/>
      <c r="F873" s="221" t="s">
        <v>2598</v>
      </c>
      <c r="G873" s="33"/>
      <c r="H873" s="222">
        <v>0</v>
      </c>
      <c r="I873" s="33"/>
      <c r="J873" s="33"/>
      <c r="K873" s="33"/>
      <c r="L873" s="34"/>
      <c r="M873" s="202"/>
      <c r="N873" s="203"/>
      <c r="O873" s="59"/>
      <c r="P873" s="59"/>
      <c r="Q873" s="59"/>
      <c r="R873" s="59"/>
      <c r="S873" s="59"/>
      <c r="T873" s="60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U873" s="18" t="s">
        <v>86</v>
      </c>
    </row>
    <row r="874" spans="1:47" s="2" customFormat="1" ht="12">
      <c r="A874" s="33"/>
      <c r="B874" s="34"/>
      <c r="C874" s="33"/>
      <c r="D874" s="179" t="s">
        <v>782</v>
      </c>
      <c r="E874" s="33"/>
      <c r="F874" s="221" t="s">
        <v>2599</v>
      </c>
      <c r="G874" s="33"/>
      <c r="H874" s="222">
        <v>3</v>
      </c>
      <c r="I874" s="33"/>
      <c r="J874" s="33"/>
      <c r="K874" s="33"/>
      <c r="L874" s="34"/>
      <c r="M874" s="202"/>
      <c r="N874" s="203"/>
      <c r="O874" s="59"/>
      <c r="P874" s="59"/>
      <c r="Q874" s="59"/>
      <c r="R874" s="59"/>
      <c r="S874" s="59"/>
      <c r="T874" s="60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U874" s="18" t="s">
        <v>86</v>
      </c>
    </row>
    <row r="875" spans="1:47" s="2" customFormat="1" ht="12">
      <c r="A875" s="33"/>
      <c r="B875" s="34"/>
      <c r="C875" s="33"/>
      <c r="D875" s="179" t="s">
        <v>782</v>
      </c>
      <c r="E875" s="33"/>
      <c r="F875" s="221" t="s">
        <v>645</v>
      </c>
      <c r="G875" s="33"/>
      <c r="H875" s="222">
        <v>3</v>
      </c>
      <c r="I875" s="33"/>
      <c r="J875" s="33"/>
      <c r="K875" s="33"/>
      <c r="L875" s="34"/>
      <c r="M875" s="202"/>
      <c r="N875" s="203"/>
      <c r="O875" s="59"/>
      <c r="P875" s="59"/>
      <c r="Q875" s="59"/>
      <c r="R875" s="59"/>
      <c r="S875" s="59"/>
      <c r="T875" s="60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U875" s="18" t="s">
        <v>86</v>
      </c>
    </row>
    <row r="876" spans="1:65" s="2" customFormat="1" ht="16.5" customHeight="1">
      <c r="A876" s="33"/>
      <c r="B876" s="149"/>
      <c r="C876" s="150" t="s">
        <v>1302</v>
      </c>
      <c r="D876" s="150" t="s">
        <v>160</v>
      </c>
      <c r="E876" s="151" t="s">
        <v>2467</v>
      </c>
      <c r="F876" s="152" t="s">
        <v>2468</v>
      </c>
      <c r="G876" s="153" t="s">
        <v>284</v>
      </c>
      <c r="H876" s="154">
        <v>3</v>
      </c>
      <c r="I876" s="155"/>
      <c r="J876" s="156">
        <f>ROUND(I876*H876,2)</f>
        <v>0</v>
      </c>
      <c r="K876" s="152" t="s">
        <v>1</v>
      </c>
      <c r="L876" s="34"/>
      <c r="M876" s="157" t="s">
        <v>1</v>
      </c>
      <c r="N876" s="158" t="s">
        <v>43</v>
      </c>
      <c r="O876" s="59"/>
      <c r="P876" s="159">
        <f>O876*H876</f>
        <v>0</v>
      </c>
      <c r="Q876" s="159">
        <v>0.00615</v>
      </c>
      <c r="R876" s="159">
        <f>Q876*H876</f>
        <v>0.01845</v>
      </c>
      <c r="S876" s="159">
        <v>0</v>
      </c>
      <c r="T876" s="160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61" t="s">
        <v>164</v>
      </c>
      <c r="AT876" s="161" t="s">
        <v>160</v>
      </c>
      <c r="AU876" s="161" t="s">
        <v>86</v>
      </c>
      <c r="AY876" s="18" t="s">
        <v>157</v>
      </c>
      <c r="BE876" s="162">
        <f>IF(N876="základní",J876,0)</f>
        <v>0</v>
      </c>
      <c r="BF876" s="162">
        <f>IF(N876="snížená",J876,0)</f>
        <v>0</v>
      </c>
      <c r="BG876" s="162">
        <f>IF(N876="zákl. přenesená",J876,0)</f>
        <v>0</v>
      </c>
      <c r="BH876" s="162">
        <f>IF(N876="sníž. přenesená",J876,0)</f>
        <v>0</v>
      </c>
      <c r="BI876" s="162">
        <f>IF(N876="nulová",J876,0)</f>
        <v>0</v>
      </c>
      <c r="BJ876" s="18" t="s">
        <v>33</v>
      </c>
      <c r="BK876" s="162">
        <f>ROUND(I876*H876,2)</f>
        <v>0</v>
      </c>
      <c r="BL876" s="18" t="s">
        <v>164</v>
      </c>
      <c r="BM876" s="161" t="s">
        <v>2655</v>
      </c>
    </row>
    <row r="877" spans="2:51" s="14" customFormat="1" ht="12">
      <c r="B877" s="186"/>
      <c r="D877" s="179" t="s">
        <v>245</v>
      </c>
      <c r="E877" s="187" t="s">
        <v>1</v>
      </c>
      <c r="F877" s="188" t="s">
        <v>2369</v>
      </c>
      <c r="H877" s="189">
        <v>3</v>
      </c>
      <c r="I877" s="190"/>
      <c r="L877" s="186"/>
      <c r="M877" s="191"/>
      <c r="N877" s="192"/>
      <c r="O877" s="192"/>
      <c r="P877" s="192"/>
      <c r="Q877" s="192"/>
      <c r="R877" s="192"/>
      <c r="S877" s="192"/>
      <c r="T877" s="193"/>
      <c r="AT877" s="187" t="s">
        <v>245</v>
      </c>
      <c r="AU877" s="187" t="s">
        <v>86</v>
      </c>
      <c r="AV877" s="14" t="s">
        <v>86</v>
      </c>
      <c r="AW877" s="14" t="s">
        <v>31</v>
      </c>
      <c r="AX877" s="14" t="s">
        <v>33</v>
      </c>
      <c r="AY877" s="187" t="s">
        <v>157</v>
      </c>
    </row>
    <row r="878" spans="1:47" s="2" customFormat="1" ht="12">
      <c r="A878" s="33"/>
      <c r="B878" s="34"/>
      <c r="C878" s="33"/>
      <c r="D878" s="179" t="s">
        <v>782</v>
      </c>
      <c r="E878" s="33"/>
      <c r="F878" s="220" t="s">
        <v>2603</v>
      </c>
      <c r="G878" s="33"/>
      <c r="H878" s="33"/>
      <c r="I878" s="33"/>
      <c r="J878" s="33"/>
      <c r="K878" s="33"/>
      <c r="L878" s="34"/>
      <c r="M878" s="202"/>
      <c r="N878" s="203"/>
      <c r="O878" s="59"/>
      <c r="P878" s="59"/>
      <c r="Q878" s="59"/>
      <c r="R878" s="59"/>
      <c r="S878" s="59"/>
      <c r="T878" s="60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U878" s="18" t="s">
        <v>86</v>
      </c>
    </row>
    <row r="879" spans="1:47" s="2" customFormat="1" ht="12">
      <c r="A879" s="33"/>
      <c r="B879" s="34"/>
      <c r="C879" s="33"/>
      <c r="D879" s="179" t="s">
        <v>782</v>
      </c>
      <c r="E879" s="33"/>
      <c r="F879" s="221" t="s">
        <v>2598</v>
      </c>
      <c r="G879" s="33"/>
      <c r="H879" s="222">
        <v>0</v>
      </c>
      <c r="I879" s="33"/>
      <c r="J879" s="33"/>
      <c r="K879" s="33"/>
      <c r="L879" s="34"/>
      <c r="M879" s="202"/>
      <c r="N879" s="203"/>
      <c r="O879" s="59"/>
      <c r="P879" s="59"/>
      <c r="Q879" s="59"/>
      <c r="R879" s="59"/>
      <c r="S879" s="59"/>
      <c r="T879" s="60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U879" s="18" t="s">
        <v>86</v>
      </c>
    </row>
    <row r="880" spans="1:47" s="2" customFormat="1" ht="12">
      <c r="A880" s="33"/>
      <c r="B880" s="34"/>
      <c r="C880" s="33"/>
      <c r="D880" s="179" t="s">
        <v>782</v>
      </c>
      <c r="E880" s="33"/>
      <c r="F880" s="221" t="s">
        <v>2599</v>
      </c>
      <c r="G880" s="33"/>
      <c r="H880" s="222">
        <v>3</v>
      </c>
      <c r="I880" s="33"/>
      <c r="J880" s="33"/>
      <c r="K880" s="33"/>
      <c r="L880" s="34"/>
      <c r="M880" s="202"/>
      <c r="N880" s="203"/>
      <c r="O880" s="59"/>
      <c r="P880" s="59"/>
      <c r="Q880" s="59"/>
      <c r="R880" s="59"/>
      <c r="S880" s="59"/>
      <c r="T880" s="60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U880" s="18" t="s">
        <v>86</v>
      </c>
    </row>
    <row r="881" spans="1:47" s="2" customFormat="1" ht="12">
      <c r="A881" s="33"/>
      <c r="B881" s="34"/>
      <c r="C881" s="33"/>
      <c r="D881" s="179" t="s">
        <v>782</v>
      </c>
      <c r="E881" s="33"/>
      <c r="F881" s="221" t="s">
        <v>645</v>
      </c>
      <c r="G881" s="33"/>
      <c r="H881" s="222">
        <v>3</v>
      </c>
      <c r="I881" s="33"/>
      <c r="J881" s="33"/>
      <c r="K881" s="33"/>
      <c r="L881" s="34"/>
      <c r="M881" s="202"/>
      <c r="N881" s="203"/>
      <c r="O881" s="59"/>
      <c r="P881" s="59"/>
      <c r="Q881" s="59"/>
      <c r="R881" s="59"/>
      <c r="S881" s="59"/>
      <c r="T881" s="60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U881" s="18" t="s">
        <v>86</v>
      </c>
    </row>
    <row r="882" spans="1:65" s="2" customFormat="1" ht="16.5" customHeight="1">
      <c r="A882" s="33"/>
      <c r="B882" s="149"/>
      <c r="C882" s="150" t="s">
        <v>1308</v>
      </c>
      <c r="D882" s="150" t="s">
        <v>160</v>
      </c>
      <c r="E882" s="151" t="s">
        <v>2470</v>
      </c>
      <c r="F882" s="152" t="s">
        <v>2471</v>
      </c>
      <c r="G882" s="153" t="s">
        <v>284</v>
      </c>
      <c r="H882" s="154">
        <v>3</v>
      </c>
      <c r="I882" s="155"/>
      <c r="J882" s="156">
        <f>ROUND(I882*H882,2)</f>
        <v>0</v>
      </c>
      <c r="K882" s="152" t="s">
        <v>636</v>
      </c>
      <c r="L882" s="34"/>
      <c r="M882" s="157" t="s">
        <v>1</v>
      </c>
      <c r="N882" s="158" t="s">
        <v>43</v>
      </c>
      <c r="O882" s="59"/>
      <c r="P882" s="159">
        <f>O882*H882</f>
        <v>0</v>
      </c>
      <c r="Q882" s="159">
        <v>0</v>
      </c>
      <c r="R882" s="159">
        <f>Q882*H882</f>
        <v>0</v>
      </c>
      <c r="S882" s="159">
        <v>0</v>
      </c>
      <c r="T882" s="160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61" t="s">
        <v>164</v>
      </c>
      <c r="AT882" s="161" t="s">
        <v>160</v>
      </c>
      <c r="AU882" s="161" t="s">
        <v>86</v>
      </c>
      <c r="AY882" s="18" t="s">
        <v>157</v>
      </c>
      <c r="BE882" s="162">
        <f>IF(N882="základní",J882,0)</f>
        <v>0</v>
      </c>
      <c r="BF882" s="162">
        <f>IF(N882="snížená",J882,0)</f>
        <v>0</v>
      </c>
      <c r="BG882" s="162">
        <f>IF(N882="zákl. přenesená",J882,0)</f>
        <v>0</v>
      </c>
      <c r="BH882" s="162">
        <f>IF(N882="sníž. přenesená",J882,0)</f>
        <v>0</v>
      </c>
      <c r="BI882" s="162">
        <f>IF(N882="nulová",J882,0)</f>
        <v>0</v>
      </c>
      <c r="BJ882" s="18" t="s">
        <v>33</v>
      </c>
      <c r="BK882" s="162">
        <f>ROUND(I882*H882,2)</f>
        <v>0</v>
      </c>
      <c r="BL882" s="18" t="s">
        <v>164</v>
      </c>
      <c r="BM882" s="161" t="s">
        <v>2656</v>
      </c>
    </row>
    <row r="883" spans="1:47" s="2" customFormat="1" ht="12">
      <c r="A883" s="33"/>
      <c r="B883" s="34"/>
      <c r="C883" s="33"/>
      <c r="D883" s="199" t="s">
        <v>638</v>
      </c>
      <c r="E883" s="33"/>
      <c r="F883" s="200" t="s">
        <v>2473</v>
      </c>
      <c r="G883" s="33"/>
      <c r="H883" s="33"/>
      <c r="I883" s="201"/>
      <c r="J883" s="33"/>
      <c r="K883" s="33"/>
      <c r="L883" s="34"/>
      <c r="M883" s="202"/>
      <c r="N883" s="203"/>
      <c r="O883" s="59"/>
      <c r="P883" s="59"/>
      <c r="Q883" s="59"/>
      <c r="R883" s="59"/>
      <c r="S883" s="59"/>
      <c r="T883" s="60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T883" s="18" t="s">
        <v>638</v>
      </c>
      <c r="AU883" s="18" t="s">
        <v>86</v>
      </c>
    </row>
    <row r="884" spans="2:51" s="14" customFormat="1" ht="12">
      <c r="B884" s="186"/>
      <c r="D884" s="179" t="s">
        <v>245</v>
      </c>
      <c r="E884" s="187" t="s">
        <v>1</v>
      </c>
      <c r="F884" s="188" t="s">
        <v>2369</v>
      </c>
      <c r="H884" s="189">
        <v>3</v>
      </c>
      <c r="I884" s="190"/>
      <c r="L884" s="186"/>
      <c r="M884" s="191"/>
      <c r="N884" s="192"/>
      <c r="O884" s="192"/>
      <c r="P884" s="192"/>
      <c r="Q884" s="192"/>
      <c r="R884" s="192"/>
      <c r="S884" s="192"/>
      <c r="T884" s="193"/>
      <c r="AT884" s="187" t="s">
        <v>245</v>
      </c>
      <c r="AU884" s="187" t="s">
        <v>86</v>
      </c>
      <c r="AV884" s="14" t="s">
        <v>86</v>
      </c>
      <c r="AW884" s="14" t="s">
        <v>31</v>
      </c>
      <c r="AX884" s="14" t="s">
        <v>33</v>
      </c>
      <c r="AY884" s="187" t="s">
        <v>157</v>
      </c>
    </row>
    <row r="885" spans="1:47" s="2" customFormat="1" ht="12">
      <c r="A885" s="33"/>
      <c r="B885" s="34"/>
      <c r="C885" s="33"/>
      <c r="D885" s="179" t="s">
        <v>782</v>
      </c>
      <c r="E885" s="33"/>
      <c r="F885" s="220" t="s">
        <v>2603</v>
      </c>
      <c r="G885" s="33"/>
      <c r="H885" s="33"/>
      <c r="I885" s="33"/>
      <c r="J885" s="33"/>
      <c r="K885" s="33"/>
      <c r="L885" s="34"/>
      <c r="M885" s="202"/>
      <c r="N885" s="203"/>
      <c r="O885" s="59"/>
      <c r="P885" s="59"/>
      <c r="Q885" s="59"/>
      <c r="R885" s="59"/>
      <c r="S885" s="59"/>
      <c r="T885" s="60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U885" s="18" t="s">
        <v>86</v>
      </c>
    </row>
    <row r="886" spans="1:47" s="2" customFormat="1" ht="12">
      <c r="A886" s="33"/>
      <c r="B886" s="34"/>
      <c r="C886" s="33"/>
      <c r="D886" s="179" t="s">
        <v>782</v>
      </c>
      <c r="E886" s="33"/>
      <c r="F886" s="221" t="s">
        <v>2598</v>
      </c>
      <c r="G886" s="33"/>
      <c r="H886" s="222">
        <v>0</v>
      </c>
      <c r="I886" s="33"/>
      <c r="J886" s="33"/>
      <c r="K886" s="33"/>
      <c r="L886" s="34"/>
      <c r="M886" s="202"/>
      <c r="N886" s="203"/>
      <c r="O886" s="59"/>
      <c r="P886" s="59"/>
      <c r="Q886" s="59"/>
      <c r="R886" s="59"/>
      <c r="S886" s="59"/>
      <c r="T886" s="60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U886" s="18" t="s">
        <v>86</v>
      </c>
    </row>
    <row r="887" spans="1:47" s="2" customFormat="1" ht="12">
      <c r="A887" s="33"/>
      <c r="B887" s="34"/>
      <c r="C887" s="33"/>
      <c r="D887" s="179" t="s">
        <v>782</v>
      </c>
      <c r="E887" s="33"/>
      <c r="F887" s="221" t="s">
        <v>2599</v>
      </c>
      <c r="G887" s="33"/>
      <c r="H887" s="222">
        <v>3</v>
      </c>
      <c r="I887" s="33"/>
      <c r="J887" s="33"/>
      <c r="K887" s="33"/>
      <c r="L887" s="34"/>
      <c r="M887" s="202"/>
      <c r="N887" s="203"/>
      <c r="O887" s="59"/>
      <c r="P887" s="59"/>
      <c r="Q887" s="59"/>
      <c r="R887" s="59"/>
      <c r="S887" s="59"/>
      <c r="T887" s="60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U887" s="18" t="s">
        <v>86</v>
      </c>
    </row>
    <row r="888" spans="1:47" s="2" customFormat="1" ht="12">
      <c r="A888" s="33"/>
      <c r="B888" s="34"/>
      <c r="C888" s="33"/>
      <c r="D888" s="179" t="s">
        <v>782</v>
      </c>
      <c r="E888" s="33"/>
      <c r="F888" s="221" t="s">
        <v>645</v>
      </c>
      <c r="G888" s="33"/>
      <c r="H888" s="222">
        <v>3</v>
      </c>
      <c r="I888" s="33"/>
      <c r="J888" s="33"/>
      <c r="K888" s="33"/>
      <c r="L888" s="34"/>
      <c r="M888" s="202"/>
      <c r="N888" s="203"/>
      <c r="O888" s="59"/>
      <c r="P888" s="59"/>
      <c r="Q888" s="59"/>
      <c r="R888" s="59"/>
      <c r="S888" s="59"/>
      <c r="T888" s="60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U888" s="18" t="s">
        <v>86</v>
      </c>
    </row>
    <row r="889" spans="1:65" s="2" customFormat="1" ht="16.5" customHeight="1">
      <c r="A889" s="33"/>
      <c r="B889" s="149"/>
      <c r="C889" s="150" t="s">
        <v>1312</v>
      </c>
      <c r="D889" s="150" t="s">
        <v>160</v>
      </c>
      <c r="E889" s="151" t="s">
        <v>2474</v>
      </c>
      <c r="F889" s="152" t="s">
        <v>2475</v>
      </c>
      <c r="G889" s="153" t="s">
        <v>284</v>
      </c>
      <c r="H889" s="154">
        <v>3</v>
      </c>
      <c r="I889" s="155"/>
      <c r="J889" s="156">
        <f>ROUND(I889*H889,2)</f>
        <v>0</v>
      </c>
      <c r="K889" s="152" t="s">
        <v>636</v>
      </c>
      <c r="L889" s="34"/>
      <c r="M889" s="157" t="s">
        <v>1</v>
      </c>
      <c r="N889" s="158" t="s">
        <v>43</v>
      </c>
      <c r="O889" s="59"/>
      <c r="P889" s="159">
        <f>O889*H889</f>
        <v>0</v>
      </c>
      <c r="Q889" s="159">
        <v>0</v>
      </c>
      <c r="R889" s="159">
        <f>Q889*H889</f>
        <v>0</v>
      </c>
      <c r="S889" s="159">
        <v>0</v>
      </c>
      <c r="T889" s="160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61" t="s">
        <v>164</v>
      </c>
      <c r="AT889" s="161" t="s">
        <v>160</v>
      </c>
      <c r="AU889" s="161" t="s">
        <v>86</v>
      </c>
      <c r="AY889" s="18" t="s">
        <v>157</v>
      </c>
      <c r="BE889" s="162">
        <f>IF(N889="základní",J889,0)</f>
        <v>0</v>
      </c>
      <c r="BF889" s="162">
        <f>IF(N889="snížená",J889,0)</f>
        <v>0</v>
      </c>
      <c r="BG889" s="162">
        <f>IF(N889="zákl. přenesená",J889,0)</f>
        <v>0</v>
      </c>
      <c r="BH889" s="162">
        <f>IF(N889="sníž. přenesená",J889,0)</f>
        <v>0</v>
      </c>
      <c r="BI889" s="162">
        <f>IF(N889="nulová",J889,0)</f>
        <v>0</v>
      </c>
      <c r="BJ889" s="18" t="s">
        <v>33</v>
      </c>
      <c r="BK889" s="162">
        <f>ROUND(I889*H889,2)</f>
        <v>0</v>
      </c>
      <c r="BL889" s="18" t="s">
        <v>164</v>
      </c>
      <c r="BM889" s="161" t="s">
        <v>2657</v>
      </c>
    </row>
    <row r="890" spans="1:47" s="2" customFormat="1" ht="12">
      <c r="A890" s="33"/>
      <c r="B890" s="34"/>
      <c r="C890" s="33"/>
      <c r="D890" s="199" t="s">
        <v>638</v>
      </c>
      <c r="E890" s="33"/>
      <c r="F890" s="200" t="s">
        <v>2477</v>
      </c>
      <c r="G890" s="33"/>
      <c r="H890" s="33"/>
      <c r="I890" s="201"/>
      <c r="J890" s="33"/>
      <c r="K890" s="33"/>
      <c r="L890" s="34"/>
      <c r="M890" s="202"/>
      <c r="N890" s="203"/>
      <c r="O890" s="59"/>
      <c r="P890" s="59"/>
      <c r="Q890" s="59"/>
      <c r="R890" s="59"/>
      <c r="S890" s="59"/>
      <c r="T890" s="60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T890" s="18" t="s">
        <v>638</v>
      </c>
      <c r="AU890" s="18" t="s">
        <v>86</v>
      </c>
    </row>
    <row r="891" spans="2:51" s="14" customFormat="1" ht="12">
      <c r="B891" s="186"/>
      <c r="D891" s="179" t="s">
        <v>245</v>
      </c>
      <c r="E891" s="187" t="s">
        <v>1</v>
      </c>
      <c r="F891" s="188" t="s">
        <v>2369</v>
      </c>
      <c r="H891" s="189">
        <v>3</v>
      </c>
      <c r="I891" s="190"/>
      <c r="L891" s="186"/>
      <c r="M891" s="191"/>
      <c r="N891" s="192"/>
      <c r="O891" s="192"/>
      <c r="P891" s="192"/>
      <c r="Q891" s="192"/>
      <c r="R891" s="192"/>
      <c r="S891" s="192"/>
      <c r="T891" s="193"/>
      <c r="AT891" s="187" t="s">
        <v>245</v>
      </c>
      <c r="AU891" s="187" t="s">
        <v>86</v>
      </c>
      <c r="AV891" s="14" t="s">
        <v>86</v>
      </c>
      <c r="AW891" s="14" t="s">
        <v>31</v>
      </c>
      <c r="AX891" s="14" t="s">
        <v>33</v>
      </c>
      <c r="AY891" s="187" t="s">
        <v>157</v>
      </c>
    </row>
    <row r="892" spans="1:47" s="2" customFormat="1" ht="12">
      <c r="A892" s="33"/>
      <c r="B892" s="34"/>
      <c r="C892" s="33"/>
      <c r="D892" s="179" t="s">
        <v>782</v>
      </c>
      <c r="E892" s="33"/>
      <c r="F892" s="220" t="s">
        <v>2603</v>
      </c>
      <c r="G892" s="33"/>
      <c r="H892" s="33"/>
      <c r="I892" s="33"/>
      <c r="J892" s="33"/>
      <c r="K892" s="33"/>
      <c r="L892" s="34"/>
      <c r="M892" s="202"/>
      <c r="N892" s="203"/>
      <c r="O892" s="59"/>
      <c r="P892" s="59"/>
      <c r="Q892" s="59"/>
      <c r="R892" s="59"/>
      <c r="S892" s="59"/>
      <c r="T892" s="60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U892" s="18" t="s">
        <v>86</v>
      </c>
    </row>
    <row r="893" spans="1:47" s="2" customFormat="1" ht="12">
      <c r="A893" s="33"/>
      <c r="B893" s="34"/>
      <c r="C893" s="33"/>
      <c r="D893" s="179" t="s">
        <v>782</v>
      </c>
      <c r="E893" s="33"/>
      <c r="F893" s="221" t="s">
        <v>2598</v>
      </c>
      <c r="G893" s="33"/>
      <c r="H893" s="222">
        <v>0</v>
      </c>
      <c r="I893" s="33"/>
      <c r="J893" s="33"/>
      <c r="K893" s="33"/>
      <c r="L893" s="34"/>
      <c r="M893" s="202"/>
      <c r="N893" s="203"/>
      <c r="O893" s="59"/>
      <c r="P893" s="59"/>
      <c r="Q893" s="59"/>
      <c r="R893" s="59"/>
      <c r="S893" s="59"/>
      <c r="T893" s="60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U893" s="18" t="s">
        <v>86</v>
      </c>
    </row>
    <row r="894" spans="1:47" s="2" customFormat="1" ht="12">
      <c r="A894" s="33"/>
      <c r="B894" s="34"/>
      <c r="C894" s="33"/>
      <c r="D894" s="179" t="s">
        <v>782</v>
      </c>
      <c r="E894" s="33"/>
      <c r="F894" s="221" t="s">
        <v>2599</v>
      </c>
      <c r="G894" s="33"/>
      <c r="H894" s="222">
        <v>3</v>
      </c>
      <c r="I894" s="33"/>
      <c r="J894" s="33"/>
      <c r="K894" s="33"/>
      <c r="L894" s="34"/>
      <c r="M894" s="202"/>
      <c r="N894" s="203"/>
      <c r="O894" s="59"/>
      <c r="P894" s="59"/>
      <c r="Q894" s="59"/>
      <c r="R894" s="59"/>
      <c r="S894" s="59"/>
      <c r="T894" s="60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U894" s="18" t="s">
        <v>86</v>
      </c>
    </row>
    <row r="895" spans="1:47" s="2" customFormat="1" ht="12">
      <c r="A895" s="33"/>
      <c r="B895" s="34"/>
      <c r="C895" s="33"/>
      <c r="D895" s="179" t="s">
        <v>782</v>
      </c>
      <c r="E895" s="33"/>
      <c r="F895" s="221" t="s">
        <v>645</v>
      </c>
      <c r="G895" s="33"/>
      <c r="H895" s="222">
        <v>3</v>
      </c>
      <c r="I895" s="33"/>
      <c r="J895" s="33"/>
      <c r="K895" s="33"/>
      <c r="L895" s="34"/>
      <c r="M895" s="202"/>
      <c r="N895" s="203"/>
      <c r="O895" s="59"/>
      <c r="P895" s="59"/>
      <c r="Q895" s="59"/>
      <c r="R895" s="59"/>
      <c r="S895" s="59"/>
      <c r="T895" s="60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U895" s="18" t="s">
        <v>86</v>
      </c>
    </row>
    <row r="896" spans="1:65" s="2" customFormat="1" ht="16.5" customHeight="1">
      <c r="A896" s="33"/>
      <c r="B896" s="149"/>
      <c r="C896" s="150" t="s">
        <v>1314</v>
      </c>
      <c r="D896" s="150" t="s">
        <v>160</v>
      </c>
      <c r="E896" s="151" t="s">
        <v>2478</v>
      </c>
      <c r="F896" s="152" t="s">
        <v>2479</v>
      </c>
      <c r="G896" s="153" t="s">
        <v>284</v>
      </c>
      <c r="H896" s="154">
        <v>3</v>
      </c>
      <c r="I896" s="155"/>
      <c r="J896" s="156">
        <f>ROUND(I896*H896,2)</f>
        <v>0</v>
      </c>
      <c r="K896" s="152" t="s">
        <v>1</v>
      </c>
      <c r="L896" s="34"/>
      <c r="M896" s="157" t="s">
        <v>1</v>
      </c>
      <c r="N896" s="158" t="s">
        <v>43</v>
      </c>
      <c r="O896" s="59"/>
      <c r="P896" s="159">
        <f>O896*H896</f>
        <v>0</v>
      </c>
      <c r="Q896" s="159">
        <v>0.00109</v>
      </c>
      <c r="R896" s="159">
        <f>Q896*H896</f>
        <v>0.0032700000000000003</v>
      </c>
      <c r="S896" s="159">
        <v>0</v>
      </c>
      <c r="T896" s="160">
        <f>S896*H896</f>
        <v>0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61" t="s">
        <v>164</v>
      </c>
      <c r="AT896" s="161" t="s">
        <v>160</v>
      </c>
      <c r="AU896" s="161" t="s">
        <v>86</v>
      </c>
      <c r="AY896" s="18" t="s">
        <v>157</v>
      </c>
      <c r="BE896" s="162">
        <f>IF(N896="základní",J896,0)</f>
        <v>0</v>
      </c>
      <c r="BF896" s="162">
        <f>IF(N896="snížená",J896,0)</f>
        <v>0</v>
      </c>
      <c r="BG896" s="162">
        <f>IF(N896="zákl. přenesená",J896,0)</f>
        <v>0</v>
      </c>
      <c r="BH896" s="162">
        <f>IF(N896="sníž. přenesená",J896,0)</f>
        <v>0</v>
      </c>
      <c r="BI896" s="162">
        <f>IF(N896="nulová",J896,0)</f>
        <v>0</v>
      </c>
      <c r="BJ896" s="18" t="s">
        <v>33</v>
      </c>
      <c r="BK896" s="162">
        <f>ROUND(I896*H896,2)</f>
        <v>0</v>
      </c>
      <c r="BL896" s="18" t="s">
        <v>164</v>
      </c>
      <c r="BM896" s="161" t="s">
        <v>2658</v>
      </c>
    </row>
    <row r="897" spans="2:51" s="14" customFormat="1" ht="12">
      <c r="B897" s="186"/>
      <c r="D897" s="179" t="s">
        <v>245</v>
      </c>
      <c r="E897" s="187" t="s">
        <v>1</v>
      </c>
      <c r="F897" s="188" t="s">
        <v>2369</v>
      </c>
      <c r="H897" s="189">
        <v>3</v>
      </c>
      <c r="I897" s="190"/>
      <c r="L897" s="186"/>
      <c r="M897" s="191"/>
      <c r="N897" s="192"/>
      <c r="O897" s="192"/>
      <c r="P897" s="192"/>
      <c r="Q897" s="192"/>
      <c r="R897" s="192"/>
      <c r="S897" s="192"/>
      <c r="T897" s="193"/>
      <c r="AT897" s="187" t="s">
        <v>245</v>
      </c>
      <c r="AU897" s="187" t="s">
        <v>86</v>
      </c>
      <c r="AV897" s="14" t="s">
        <v>86</v>
      </c>
      <c r="AW897" s="14" t="s">
        <v>31</v>
      </c>
      <c r="AX897" s="14" t="s">
        <v>33</v>
      </c>
      <c r="AY897" s="187" t="s">
        <v>157</v>
      </c>
    </row>
    <row r="898" spans="1:47" s="2" customFormat="1" ht="12">
      <c r="A898" s="33"/>
      <c r="B898" s="34"/>
      <c r="C898" s="33"/>
      <c r="D898" s="179" t="s">
        <v>782</v>
      </c>
      <c r="E898" s="33"/>
      <c r="F898" s="220" t="s">
        <v>2603</v>
      </c>
      <c r="G898" s="33"/>
      <c r="H898" s="33"/>
      <c r="I898" s="33"/>
      <c r="J898" s="33"/>
      <c r="K898" s="33"/>
      <c r="L898" s="34"/>
      <c r="M898" s="202"/>
      <c r="N898" s="203"/>
      <c r="O898" s="59"/>
      <c r="P898" s="59"/>
      <c r="Q898" s="59"/>
      <c r="R898" s="59"/>
      <c r="S898" s="59"/>
      <c r="T898" s="60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U898" s="18" t="s">
        <v>86</v>
      </c>
    </row>
    <row r="899" spans="1:47" s="2" customFormat="1" ht="12">
      <c r="A899" s="33"/>
      <c r="B899" s="34"/>
      <c r="C899" s="33"/>
      <c r="D899" s="179" t="s">
        <v>782</v>
      </c>
      <c r="E899" s="33"/>
      <c r="F899" s="221" t="s">
        <v>2598</v>
      </c>
      <c r="G899" s="33"/>
      <c r="H899" s="222">
        <v>0</v>
      </c>
      <c r="I899" s="33"/>
      <c r="J899" s="33"/>
      <c r="K899" s="33"/>
      <c r="L899" s="34"/>
      <c r="M899" s="202"/>
      <c r="N899" s="203"/>
      <c r="O899" s="59"/>
      <c r="P899" s="59"/>
      <c r="Q899" s="59"/>
      <c r="R899" s="59"/>
      <c r="S899" s="59"/>
      <c r="T899" s="60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U899" s="18" t="s">
        <v>86</v>
      </c>
    </row>
    <row r="900" spans="1:47" s="2" customFormat="1" ht="12">
      <c r="A900" s="33"/>
      <c r="B900" s="34"/>
      <c r="C900" s="33"/>
      <c r="D900" s="179" t="s">
        <v>782</v>
      </c>
      <c r="E900" s="33"/>
      <c r="F900" s="221" t="s">
        <v>2599</v>
      </c>
      <c r="G900" s="33"/>
      <c r="H900" s="222">
        <v>3</v>
      </c>
      <c r="I900" s="33"/>
      <c r="J900" s="33"/>
      <c r="K900" s="33"/>
      <c r="L900" s="34"/>
      <c r="M900" s="202"/>
      <c r="N900" s="203"/>
      <c r="O900" s="59"/>
      <c r="P900" s="59"/>
      <c r="Q900" s="59"/>
      <c r="R900" s="59"/>
      <c r="S900" s="59"/>
      <c r="T900" s="60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U900" s="18" t="s">
        <v>86</v>
      </c>
    </row>
    <row r="901" spans="1:47" s="2" customFormat="1" ht="12">
      <c r="A901" s="33"/>
      <c r="B901" s="34"/>
      <c r="C901" s="33"/>
      <c r="D901" s="179" t="s">
        <v>782</v>
      </c>
      <c r="E901" s="33"/>
      <c r="F901" s="221" t="s">
        <v>645</v>
      </c>
      <c r="G901" s="33"/>
      <c r="H901" s="222">
        <v>3</v>
      </c>
      <c r="I901" s="33"/>
      <c r="J901" s="33"/>
      <c r="K901" s="33"/>
      <c r="L901" s="34"/>
      <c r="M901" s="202"/>
      <c r="N901" s="203"/>
      <c r="O901" s="59"/>
      <c r="P901" s="59"/>
      <c r="Q901" s="59"/>
      <c r="R901" s="59"/>
      <c r="S901" s="59"/>
      <c r="T901" s="60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U901" s="18" t="s">
        <v>86</v>
      </c>
    </row>
    <row r="902" spans="1:65" s="2" customFormat="1" ht="16.5" customHeight="1">
      <c r="A902" s="33"/>
      <c r="B902" s="149"/>
      <c r="C902" s="150" t="s">
        <v>1319</v>
      </c>
      <c r="D902" s="150" t="s">
        <v>160</v>
      </c>
      <c r="E902" s="151" t="s">
        <v>2481</v>
      </c>
      <c r="F902" s="152" t="s">
        <v>2482</v>
      </c>
      <c r="G902" s="153" t="s">
        <v>284</v>
      </c>
      <c r="H902" s="154">
        <v>3</v>
      </c>
      <c r="I902" s="155"/>
      <c r="J902" s="156">
        <f>ROUND(I902*H902,2)</f>
        <v>0</v>
      </c>
      <c r="K902" s="152" t="s">
        <v>636</v>
      </c>
      <c r="L902" s="34"/>
      <c r="M902" s="157" t="s">
        <v>1</v>
      </c>
      <c r="N902" s="158" t="s">
        <v>43</v>
      </c>
      <c r="O902" s="59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R902" s="161" t="s">
        <v>164</v>
      </c>
      <c r="AT902" s="161" t="s">
        <v>160</v>
      </c>
      <c r="AU902" s="161" t="s">
        <v>86</v>
      </c>
      <c r="AY902" s="18" t="s">
        <v>157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8" t="s">
        <v>33</v>
      </c>
      <c r="BK902" s="162">
        <f>ROUND(I902*H902,2)</f>
        <v>0</v>
      </c>
      <c r="BL902" s="18" t="s">
        <v>164</v>
      </c>
      <c r="BM902" s="161" t="s">
        <v>2659</v>
      </c>
    </row>
    <row r="903" spans="1:47" s="2" customFormat="1" ht="12">
      <c r="A903" s="33"/>
      <c r="B903" s="34"/>
      <c r="C903" s="33"/>
      <c r="D903" s="199" t="s">
        <v>638</v>
      </c>
      <c r="E903" s="33"/>
      <c r="F903" s="200" t="s">
        <v>2484</v>
      </c>
      <c r="G903" s="33"/>
      <c r="H903" s="33"/>
      <c r="I903" s="201"/>
      <c r="J903" s="33"/>
      <c r="K903" s="33"/>
      <c r="L903" s="34"/>
      <c r="M903" s="202"/>
      <c r="N903" s="203"/>
      <c r="O903" s="59"/>
      <c r="P903" s="59"/>
      <c r="Q903" s="59"/>
      <c r="R903" s="59"/>
      <c r="S903" s="59"/>
      <c r="T903" s="60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T903" s="18" t="s">
        <v>638</v>
      </c>
      <c r="AU903" s="18" t="s">
        <v>86</v>
      </c>
    </row>
    <row r="904" spans="2:51" s="14" customFormat="1" ht="12">
      <c r="B904" s="186"/>
      <c r="D904" s="179" t="s">
        <v>245</v>
      </c>
      <c r="E904" s="187" t="s">
        <v>1</v>
      </c>
      <c r="F904" s="188" t="s">
        <v>2369</v>
      </c>
      <c r="H904" s="189">
        <v>3</v>
      </c>
      <c r="I904" s="190"/>
      <c r="L904" s="186"/>
      <c r="M904" s="191"/>
      <c r="N904" s="192"/>
      <c r="O904" s="192"/>
      <c r="P904" s="192"/>
      <c r="Q904" s="192"/>
      <c r="R904" s="192"/>
      <c r="S904" s="192"/>
      <c r="T904" s="193"/>
      <c r="AT904" s="187" t="s">
        <v>245</v>
      </c>
      <c r="AU904" s="187" t="s">
        <v>86</v>
      </c>
      <c r="AV904" s="14" t="s">
        <v>86</v>
      </c>
      <c r="AW904" s="14" t="s">
        <v>31</v>
      </c>
      <c r="AX904" s="14" t="s">
        <v>33</v>
      </c>
      <c r="AY904" s="187" t="s">
        <v>157</v>
      </c>
    </row>
    <row r="905" spans="1:47" s="2" customFormat="1" ht="12">
      <c r="A905" s="33"/>
      <c r="B905" s="34"/>
      <c r="C905" s="33"/>
      <c r="D905" s="179" t="s">
        <v>782</v>
      </c>
      <c r="E905" s="33"/>
      <c r="F905" s="220" t="s">
        <v>2603</v>
      </c>
      <c r="G905" s="33"/>
      <c r="H905" s="33"/>
      <c r="I905" s="33"/>
      <c r="J905" s="33"/>
      <c r="K905" s="33"/>
      <c r="L905" s="34"/>
      <c r="M905" s="202"/>
      <c r="N905" s="203"/>
      <c r="O905" s="59"/>
      <c r="P905" s="59"/>
      <c r="Q905" s="59"/>
      <c r="R905" s="59"/>
      <c r="S905" s="59"/>
      <c r="T905" s="60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U905" s="18" t="s">
        <v>86</v>
      </c>
    </row>
    <row r="906" spans="1:47" s="2" customFormat="1" ht="12">
      <c r="A906" s="33"/>
      <c r="B906" s="34"/>
      <c r="C906" s="33"/>
      <c r="D906" s="179" t="s">
        <v>782</v>
      </c>
      <c r="E906" s="33"/>
      <c r="F906" s="221" t="s">
        <v>2598</v>
      </c>
      <c r="G906" s="33"/>
      <c r="H906" s="222">
        <v>0</v>
      </c>
      <c r="I906" s="33"/>
      <c r="J906" s="33"/>
      <c r="K906" s="33"/>
      <c r="L906" s="34"/>
      <c r="M906" s="202"/>
      <c r="N906" s="203"/>
      <c r="O906" s="59"/>
      <c r="P906" s="59"/>
      <c r="Q906" s="59"/>
      <c r="R906" s="59"/>
      <c r="S906" s="59"/>
      <c r="T906" s="60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U906" s="18" t="s">
        <v>86</v>
      </c>
    </row>
    <row r="907" spans="1:47" s="2" customFormat="1" ht="12">
      <c r="A907" s="33"/>
      <c r="B907" s="34"/>
      <c r="C907" s="33"/>
      <c r="D907" s="179" t="s">
        <v>782</v>
      </c>
      <c r="E907" s="33"/>
      <c r="F907" s="221" t="s">
        <v>2599</v>
      </c>
      <c r="G907" s="33"/>
      <c r="H907" s="222">
        <v>3</v>
      </c>
      <c r="I907" s="33"/>
      <c r="J907" s="33"/>
      <c r="K907" s="33"/>
      <c r="L907" s="34"/>
      <c r="M907" s="202"/>
      <c r="N907" s="203"/>
      <c r="O907" s="59"/>
      <c r="P907" s="59"/>
      <c r="Q907" s="59"/>
      <c r="R907" s="59"/>
      <c r="S907" s="59"/>
      <c r="T907" s="60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U907" s="18" t="s">
        <v>86</v>
      </c>
    </row>
    <row r="908" spans="1:47" s="2" customFormat="1" ht="12">
      <c r="A908" s="33"/>
      <c r="B908" s="34"/>
      <c r="C908" s="33"/>
      <c r="D908" s="179" t="s">
        <v>782</v>
      </c>
      <c r="E908" s="33"/>
      <c r="F908" s="221" t="s">
        <v>645</v>
      </c>
      <c r="G908" s="33"/>
      <c r="H908" s="222">
        <v>3</v>
      </c>
      <c r="I908" s="33"/>
      <c r="J908" s="33"/>
      <c r="K908" s="33"/>
      <c r="L908" s="34"/>
      <c r="M908" s="202"/>
      <c r="N908" s="203"/>
      <c r="O908" s="59"/>
      <c r="P908" s="59"/>
      <c r="Q908" s="59"/>
      <c r="R908" s="59"/>
      <c r="S908" s="59"/>
      <c r="T908" s="60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U908" s="18" t="s">
        <v>86</v>
      </c>
    </row>
    <row r="909" spans="1:65" s="2" customFormat="1" ht="16.5" customHeight="1">
      <c r="A909" s="33"/>
      <c r="B909" s="149"/>
      <c r="C909" s="150" t="s">
        <v>1321</v>
      </c>
      <c r="D909" s="150" t="s">
        <v>160</v>
      </c>
      <c r="E909" s="151" t="s">
        <v>2485</v>
      </c>
      <c r="F909" s="152" t="s">
        <v>2486</v>
      </c>
      <c r="G909" s="153" t="s">
        <v>284</v>
      </c>
      <c r="H909" s="154">
        <v>3</v>
      </c>
      <c r="I909" s="155"/>
      <c r="J909" s="156">
        <f>ROUND(I909*H909,2)</f>
        <v>0</v>
      </c>
      <c r="K909" s="152" t="s">
        <v>636</v>
      </c>
      <c r="L909" s="34"/>
      <c r="M909" s="157" t="s">
        <v>1</v>
      </c>
      <c r="N909" s="158" t="s">
        <v>43</v>
      </c>
      <c r="O909" s="59"/>
      <c r="P909" s="159">
        <f>O909*H909</f>
        <v>0</v>
      </c>
      <c r="Q909" s="159">
        <v>0</v>
      </c>
      <c r="R909" s="159">
        <f>Q909*H909</f>
        <v>0</v>
      </c>
      <c r="S909" s="159">
        <v>0</v>
      </c>
      <c r="T909" s="160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61" t="s">
        <v>164</v>
      </c>
      <c r="AT909" s="161" t="s">
        <v>160</v>
      </c>
      <c r="AU909" s="161" t="s">
        <v>86</v>
      </c>
      <c r="AY909" s="18" t="s">
        <v>157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8" t="s">
        <v>33</v>
      </c>
      <c r="BK909" s="162">
        <f>ROUND(I909*H909,2)</f>
        <v>0</v>
      </c>
      <c r="BL909" s="18" t="s">
        <v>164</v>
      </c>
      <c r="BM909" s="161" t="s">
        <v>2660</v>
      </c>
    </row>
    <row r="910" spans="1:47" s="2" customFormat="1" ht="12">
      <c r="A910" s="33"/>
      <c r="B910" s="34"/>
      <c r="C910" s="33"/>
      <c r="D910" s="199" t="s">
        <v>638</v>
      </c>
      <c r="E910" s="33"/>
      <c r="F910" s="200" t="s">
        <v>2488</v>
      </c>
      <c r="G910" s="33"/>
      <c r="H910" s="33"/>
      <c r="I910" s="201"/>
      <c r="J910" s="33"/>
      <c r="K910" s="33"/>
      <c r="L910" s="34"/>
      <c r="M910" s="202"/>
      <c r="N910" s="203"/>
      <c r="O910" s="59"/>
      <c r="P910" s="59"/>
      <c r="Q910" s="59"/>
      <c r="R910" s="59"/>
      <c r="S910" s="59"/>
      <c r="T910" s="60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T910" s="18" t="s">
        <v>638</v>
      </c>
      <c r="AU910" s="18" t="s">
        <v>86</v>
      </c>
    </row>
    <row r="911" spans="2:51" s="14" customFormat="1" ht="12">
      <c r="B911" s="186"/>
      <c r="D911" s="179" t="s">
        <v>245</v>
      </c>
      <c r="E911" s="187" t="s">
        <v>1</v>
      </c>
      <c r="F911" s="188" t="s">
        <v>2369</v>
      </c>
      <c r="H911" s="189">
        <v>3</v>
      </c>
      <c r="I911" s="190"/>
      <c r="L911" s="186"/>
      <c r="M911" s="191"/>
      <c r="N911" s="192"/>
      <c r="O911" s="192"/>
      <c r="P911" s="192"/>
      <c r="Q911" s="192"/>
      <c r="R911" s="192"/>
      <c r="S911" s="192"/>
      <c r="T911" s="193"/>
      <c r="AT911" s="187" t="s">
        <v>245</v>
      </c>
      <c r="AU911" s="187" t="s">
        <v>86</v>
      </c>
      <c r="AV911" s="14" t="s">
        <v>86</v>
      </c>
      <c r="AW911" s="14" t="s">
        <v>31</v>
      </c>
      <c r="AX911" s="14" t="s">
        <v>33</v>
      </c>
      <c r="AY911" s="187" t="s">
        <v>157</v>
      </c>
    </row>
    <row r="912" spans="1:47" s="2" customFormat="1" ht="12">
      <c r="A912" s="33"/>
      <c r="B912" s="34"/>
      <c r="C912" s="33"/>
      <c r="D912" s="179" t="s">
        <v>782</v>
      </c>
      <c r="E912" s="33"/>
      <c r="F912" s="220" t="s">
        <v>2603</v>
      </c>
      <c r="G912" s="33"/>
      <c r="H912" s="33"/>
      <c r="I912" s="33"/>
      <c r="J912" s="33"/>
      <c r="K912" s="33"/>
      <c r="L912" s="34"/>
      <c r="M912" s="202"/>
      <c r="N912" s="203"/>
      <c r="O912" s="59"/>
      <c r="P912" s="59"/>
      <c r="Q912" s="59"/>
      <c r="R912" s="59"/>
      <c r="S912" s="59"/>
      <c r="T912" s="60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U912" s="18" t="s">
        <v>86</v>
      </c>
    </row>
    <row r="913" spans="1:47" s="2" customFormat="1" ht="12">
      <c r="A913" s="33"/>
      <c r="B913" s="34"/>
      <c r="C913" s="33"/>
      <c r="D913" s="179" t="s">
        <v>782</v>
      </c>
      <c r="E913" s="33"/>
      <c r="F913" s="221" t="s">
        <v>2598</v>
      </c>
      <c r="G913" s="33"/>
      <c r="H913" s="222">
        <v>0</v>
      </c>
      <c r="I913" s="33"/>
      <c r="J913" s="33"/>
      <c r="K913" s="33"/>
      <c r="L913" s="34"/>
      <c r="M913" s="202"/>
      <c r="N913" s="203"/>
      <c r="O913" s="59"/>
      <c r="P913" s="59"/>
      <c r="Q913" s="59"/>
      <c r="R913" s="59"/>
      <c r="S913" s="59"/>
      <c r="T913" s="60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U913" s="18" t="s">
        <v>86</v>
      </c>
    </row>
    <row r="914" spans="1:47" s="2" customFormat="1" ht="12">
      <c r="A914" s="33"/>
      <c r="B914" s="34"/>
      <c r="C914" s="33"/>
      <c r="D914" s="179" t="s">
        <v>782</v>
      </c>
      <c r="E914" s="33"/>
      <c r="F914" s="221" t="s">
        <v>2599</v>
      </c>
      <c r="G914" s="33"/>
      <c r="H914" s="222">
        <v>3</v>
      </c>
      <c r="I914" s="33"/>
      <c r="J914" s="33"/>
      <c r="K914" s="33"/>
      <c r="L914" s="34"/>
      <c r="M914" s="202"/>
      <c r="N914" s="203"/>
      <c r="O914" s="59"/>
      <c r="P914" s="59"/>
      <c r="Q914" s="59"/>
      <c r="R914" s="59"/>
      <c r="S914" s="59"/>
      <c r="T914" s="60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U914" s="18" t="s">
        <v>86</v>
      </c>
    </row>
    <row r="915" spans="1:47" s="2" customFormat="1" ht="12">
      <c r="A915" s="33"/>
      <c r="B915" s="34"/>
      <c r="C915" s="33"/>
      <c r="D915" s="179" t="s">
        <v>782</v>
      </c>
      <c r="E915" s="33"/>
      <c r="F915" s="221" t="s">
        <v>645</v>
      </c>
      <c r="G915" s="33"/>
      <c r="H915" s="222">
        <v>3</v>
      </c>
      <c r="I915" s="33"/>
      <c r="J915" s="33"/>
      <c r="K915" s="33"/>
      <c r="L915" s="34"/>
      <c r="M915" s="202"/>
      <c r="N915" s="203"/>
      <c r="O915" s="59"/>
      <c r="P915" s="59"/>
      <c r="Q915" s="59"/>
      <c r="R915" s="59"/>
      <c r="S915" s="59"/>
      <c r="T915" s="60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U915" s="18" t="s">
        <v>86</v>
      </c>
    </row>
    <row r="916" spans="2:63" s="12" customFormat="1" ht="22.9" customHeight="1">
      <c r="B916" s="136"/>
      <c r="D916" s="137" t="s">
        <v>77</v>
      </c>
      <c r="E916" s="147" t="s">
        <v>1816</v>
      </c>
      <c r="F916" s="147" t="s">
        <v>1817</v>
      </c>
      <c r="I916" s="139"/>
      <c r="J916" s="148">
        <f>BK916</f>
        <v>0</v>
      </c>
      <c r="L916" s="136"/>
      <c r="M916" s="141"/>
      <c r="N916" s="142"/>
      <c r="O916" s="142"/>
      <c r="P916" s="143">
        <f>SUM(P917:P927)</f>
        <v>0</v>
      </c>
      <c r="Q916" s="142"/>
      <c r="R916" s="143">
        <f>SUM(R917:R927)</f>
        <v>0</v>
      </c>
      <c r="S916" s="142"/>
      <c r="T916" s="144">
        <f>SUM(T917:T927)</f>
        <v>0</v>
      </c>
      <c r="AR916" s="137" t="s">
        <v>33</v>
      </c>
      <c r="AT916" s="145" t="s">
        <v>77</v>
      </c>
      <c r="AU916" s="145" t="s">
        <v>33</v>
      </c>
      <c r="AY916" s="137" t="s">
        <v>157</v>
      </c>
      <c r="BK916" s="146">
        <f>SUM(BK917:BK927)</f>
        <v>0</v>
      </c>
    </row>
    <row r="917" spans="1:65" s="2" customFormat="1" ht="21.75" customHeight="1">
      <c r="A917" s="33"/>
      <c r="B917" s="149"/>
      <c r="C917" s="150" t="s">
        <v>1327</v>
      </c>
      <c r="D917" s="150" t="s">
        <v>160</v>
      </c>
      <c r="E917" s="151" t="s">
        <v>1819</v>
      </c>
      <c r="F917" s="152" t="s">
        <v>1820</v>
      </c>
      <c r="G917" s="153" t="s">
        <v>213</v>
      </c>
      <c r="H917" s="154">
        <v>54.383</v>
      </c>
      <c r="I917" s="155"/>
      <c r="J917" s="156">
        <f>ROUND(I917*H917,2)</f>
        <v>0</v>
      </c>
      <c r="K917" s="152" t="s">
        <v>636</v>
      </c>
      <c r="L917" s="34"/>
      <c r="M917" s="157" t="s">
        <v>1</v>
      </c>
      <c r="N917" s="158" t="s">
        <v>43</v>
      </c>
      <c r="O917" s="59"/>
      <c r="P917" s="159">
        <f>O917*H917</f>
        <v>0</v>
      </c>
      <c r="Q917" s="159">
        <v>0</v>
      </c>
      <c r="R917" s="159">
        <f>Q917*H917</f>
        <v>0</v>
      </c>
      <c r="S917" s="159">
        <v>0</v>
      </c>
      <c r="T917" s="160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61" t="s">
        <v>164</v>
      </c>
      <c r="AT917" s="161" t="s">
        <v>160</v>
      </c>
      <c r="AU917" s="161" t="s">
        <v>86</v>
      </c>
      <c r="AY917" s="18" t="s">
        <v>157</v>
      </c>
      <c r="BE917" s="162">
        <f>IF(N917="základní",J917,0)</f>
        <v>0</v>
      </c>
      <c r="BF917" s="162">
        <f>IF(N917="snížená",J917,0)</f>
        <v>0</v>
      </c>
      <c r="BG917" s="162">
        <f>IF(N917="zákl. přenesená",J917,0)</f>
        <v>0</v>
      </c>
      <c r="BH917" s="162">
        <f>IF(N917="sníž. přenesená",J917,0)</f>
        <v>0</v>
      </c>
      <c r="BI917" s="162">
        <f>IF(N917="nulová",J917,0)</f>
        <v>0</v>
      </c>
      <c r="BJ917" s="18" t="s">
        <v>33</v>
      </c>
      <c r="BK917" s="162">
        <f>ROUND(I917*H917,2)</f>
        <v>0</v>
      </c>
      <c r="BL917" s="18" t="s">
        <v>164</v>
      </c>
      <c r="BM917" s="161" t="s">
        <v>2661</v>
      </c>
    </row>
    <row r="918" spans="1:47" s="2" customFormat="1" ht="12">
      <c r="A918" s="33"/>
      <c r="B918" s="34"/>
      <c r="C918" s="33"/>
      <c r="D918" s="199" t="s">
        <v>638</v>
      </c>
      <c r="E918" s="33"/>
      <c r="F918" s="200" t="s">
        <v>1822</v>
      </c>
      <c r="G918" s="33"/>
      <c r="H918" s="33"/>
      <c r="I918" s="201"/>
      <c r="J918" s="33"/>
      <c r="K918" s="33"/>
      <c r="L918" s="34"/>
      <c r="M918" s="202"/>
      <c r="N918" s="203"/>
      <c r="O918" s="59"/>
      <c r="P918" s="59"/>
      <c r="Q918" s="59"/>
      <c r="R918" s="59"/>
      <c r="S918" s="59"/>
      <c r="T918" s="60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T918" s="18" t="s">
        <v>638</v>
      </c>
      <c r="AU918" s="18" t="s">
        <v>86</v>
      </c>
    </row>
    <row r="919" spans="1:65" s="2" customFormat="1" ht="21.75" customHeight="1">
      <c r="A919" s="33"/>
      <c r="B919" s="149"/>
      <c r="C919" s="150" t="s">
        <v>1332</v>
      </c>
      <c r="D919" s="150" t="s">
        <v>160</v>
      </c>
      <c r="E919" s="151" t="s">
        <v>1824</v>
      </c>
      <c r="F919" s="152" t="s">
        <v>1825</v>
      </c>
      <c r="G919" s="153" t="s">
        <v>213</v>
      </c>
      <c r="H919" s="154">
        <v>326.298</v>
      </c>
      <c r="I919" s="155"/>
      <c r="J919" s="156">
        <f>ROUND(I919*H919,2)</f>
        <v>0</v>
      </c>
      <c r="K919" s="152" t="s">
        <v>636</v>
      </c>
      <c r="L919" s="34"/>
      <c r="M919" s="157" t="s">
        <v>1</v>
      </c>
      <c r="N919" s="158" t="s">
        <v>43</v>
      </c>
      <c r="O919" s="59"/>
      <c r="P919" s="159">
        <f>O919*H919</f>
        <v>0</v>
      </c>
      <c r="Q919" s="159">
        <v>0</v>
      </c>
      <c r="R919" s="159">
        <f>Q919*H919</f>
        <v>0</v>
      </c>
      <c r="S919" s="159">
        <v>0</v>
      </c>
      <c r="T919" s="160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61" t="s">
        <v>164</v>
      </c>
      <c r="AT919" s="161" t="s">
        <v>160</v>
      </c>
      <c r="AU919" s="161" t="s">
        <v>86</v>
      </c>
      <c r="AY919" s="18" t="s">
        <v>157</v>
      </c>
      <c r="BE919" s="162">
        <f>IF(N919="základní",J919,0)</f>
        <v>0</v>
      </c>
      <c r="BF919" s="162">
        <f>IF(N919="snížená",J919,0)</f>
        <v>0</v>
      </c>
      <c r="BG919" s="162">
        <f>IF(N919="zákl. přenesená",J919,0)</f>
        <v>0</v>
      </c>
      <c r="BH919" s="162">
        <f>IF(N919="sníž. přenesená",J919,0)</f>
        <v>0</v>
      </c>
      <c r="BI919" s="162">
        <f>IF(N919="nulová",J919,0)</f>
        <v>0</v>
      </c>
      <c r="BJ919" s="18" t="s">
        <v>33</v>
      </c>
      <c r="BK919" s="162">
        <f>ROUND(I919*H919,2)</f>
        <v>0</v>
      </c>
      <c r="BL919" s="18" t="s">
        <v>164</v>
      </c>
      <c r="BM919" s="161" t="s">
        <v>2662</v>
      </c>
    </row>
    <row r="920" spans="1:47" s="2" customFormat="1" ht="12">
      <c r="A920" s="33"/>
      <c r="B920" s="34"/>
      <c r="C920" s="33"/>
      <c r="D920" s="199" t="s">
        <v>638</v>
      </c>
      <c r="E920" s="33"/>
      <c r="F920" s="200" t="s">
        <v>1827</v>
      </c>
      <c r="G920" s="33"/>
      <c r="H920" s="33"/>
      <c r="I920" s="201"/>
      <c r="J920" s="33"/>
      <c r="K920" s="33"/>
      <c r="L920" s="34"/>
      <c r="M920" s="202"/>
      <c r="N920" s="203"/>
      <c r="O920" s="59"/>
      <c r="P920" s="59"/>
      <c r="Q920" s="59"/>
      <c r="R920" s="59"/>
      <c r="S920" s="59"/>
      <c r="T920" s="60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T920" s="18" t="s">
        <v>638</v>
      </c>
      <c r="AU920" s="18" t="s">
        <v>86</v>
      </c>
    </row>
    <row r="921" spans="2:51" s="14" customFormat="1" ht="12">
      <c r="B921" s="186"/>
      <c r="D921" s="179" t="s">
        <v>245</v>
      </c>
      <c r="F921" s="188" t="s">
        <v>2663</v>
      </c>
      <c r="H921" s="189">
        <v>326.298</v>
      </c>
      <c r="I921" s="190"/>
      <c r="L921" s="186"/>
      <c r="M921" s="191"/>
      <c r="N921" s="192"/>
      <c r="O921" s="192"/>
      <c r="P921" s="192"/>
      <c r="Q921" s="192"/>
      <c r="R921" s="192"/>
      <c r="S921" s="192"/>
      <c r="T921" s="193"/>
      <c r="AT921" s="187" t="s">
        <v>245</v>
      </c>
      <c r="AU921" s="187" t="s">
        <v>86</v>
      </c>
      <c r="AV921" s="14" t="s">
        <v>86</v>
      </c>
      <c r="AW921" s="14" t="s">
        <v>3</v>
      </c>
      <c r="AX921" s="14" t="s">
        <v>33</v>
      </c>
      <c r="AY921" s="187" t="s">
        <v>157</v>
      </c>
    </row>
    <row r="922" spans="1:65" s="2" customFormat="1" ht="16.5" customHeight="1">
      <c r="A922" s="33"/>
      <c r="B922" s="149"/>
      <c r="C922" s="150" t="s">
        <v>1337</v>
      </c>
      <c r="D922" s="150" t="s">
        <v>160</v>
      </c>
      <c r="E922" s="151" t="s">
        <v>1626</v>
      </c>
      <c r="F922" s="152" t="s">
        <v>1627</v>
      </c>
      <c r="G922" s="153" t="s">
        <v>213</v>
      </c>
      <c r="H922" s="154">
        <v>54.383</v>
      </c>
      <c r="I922" s="155"/>
      <c r="J922" s="156">
        <f>ROUND(I922*H922,2)</f>
        <v>0</v>
      </c>
      <c r="K922" s="152" t="s">
        <v>636</v>
      </c>
      <c r="L922" s="34"/>
      <c r="M922" s="157" t="s">
        <v>1</v>
      </c>
      <c r="N922" s="158" t="s">
        <v>43</v>
      </c>
      <c r="O922" s="59"/>
      <c r="P922" s="159">
        <f>O922*H922</f>
        <v>0</v>
      </c>
      <c r="Q922" s="159">
        <v>0</v>
      </c>
      <c r="R922" s="159">
        <f>Q922*H922</f>
        <v>0</v>
      </c>
      <c r="S922" s="159">
        <v>0</v>
      </c>
      <c r="T922" s="160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161" t="s">
        <v>164</v>
      </c>
      <c r="AT922" s="161" t="s">
        <v>160</v>
      </c>
      <c r="AU922" s="161" t="s">
        <v>86</v>
      </c>
      <c r="AY922" s="18" t="s">
        <v>157</v>
      </c>
      <c r="BE922" s="162">
        <f>IF(N922="základní",J922,0)</f>
        <v>0</v>
      </c>
      <c r="BF922" s="162">
        <f>IF(N922="snížená",J922,0)</f>
        <v>0</v>
      </c>
      <c r="BG922" s="162">
        <f>IF(N922="zákl. přenesená",J922,0)</f>
        <v>0</v>
      </c>
      <c r="BH922" s="162">
        <f>IF(N922="sníž. přenesená",J922,0)</f>
        <v>0</v>
      </c>
      <c r="BI922" s="162">
        <f>IF(N922="nulová",J922,0)</f>
        <v>0</v>
      </c>
      <c r="BJ922" s="18" t="s">
        <v>33</v>
      </c>
      <c r="BK922" s="162">
        <f>ROUND(I922*H922,2)</f>
        <v>0</v>
      </c>
      <c r="BL922" s="18" t="s">
        <v>164</v>
      </c>
      <c r="BM922" s="161" t="s">
        <v>2664</v>
      </c>
    </row>
    <row r="923" spans="1:47" s="2" customFormat="1" ht="12">
      <c r="A923" s="33"/>
      <c r="B923" s="34"/>
      <c r="C923" s="33"/>
      <c r="D923" s="199" t="s">
        <v>638</v>
      </c>
      <c r="E923" s="33"/>
      <c r="F923" s="200" t="s">
        <v>1629</v>
      </c>
      <c r="G923" s="33"/>
      <c r="H923" s="33"/>
      <c r="I923" s="201"/>
      <c r="J923" s="33"/>
      <c r="K923" s="33"/>
      <c r="L923" s="34"/>
      <c r="M923" s="202"/>
      <c r="N923" s="203"/>
      <c r="O923" s="59"/>
      <c r="P923" s="59"/>
      <c r="Q923" s="59"/>
      <c r="R923" s="59"/>
      <c r="S923" s="59"/>
      <c r="T923" s="60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T923" s="18" t="s">
        <v>638</v>
      </c>
      <c r="AU923" s="18" t="s">
        <v>86</v>
      </c>
    </row>
    <row r="924" spans="1:65" s="2" customFormat="1" ht="16.5" customHeight="1">
      <c r="A924" s="33"/>
      <c r="B924" s="149"/>
      <c r="C924" s="150" t="s">
        <v>1343</v>
      </c>
      <c r="D924" s="150" t="s">
        <v>160</v>
      </c>
      <c r="E924" s="151" t="s">
        <v>1631</v>
      </c>
      <c r="F924" s="152" t="s">
        <v>1632</v>
      </c>
      <c r="G924" s="153" t="s">
        <v>213</v>
      </c>
      <c r="H924" s="154">
        <v>543.83</v>
      </c>
      <c r="I924" s="155"/>
      <c r="J924" s="156">
        <f>ROUND(I924*H924,2)</f>
        <v>0</v>
      </c>
      <c r="K924" s="152" t="s">
        <v>636</v>
      </c>
      <c r="L924" s="34"/>
      <c r="M924" s="157" t="s">
        <v>1</v>
      </c>
      <c r="N924" s="158" t="s">
        <v>43</v>
      </c>
      <c r="O924" s="59"/>
      <c r="P924" s="159">
        <f>O924*H924</f>
        <v>0</v>
      </c>
      <c r="Q924" s="159">
        <v>0</v>
      </c>
      <c r="R924" s="159">
        <f>Q924*H924</f>
        <v>0</v>
      </c>
      <c r="S924" s="159">
        <v>0</v>
      </c>
      <c r="T924" s="160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61" t="s">
        <v>164</v>
      </c>
      <c r="AT924" s="161" t="s">
        <v>160</v>
      </c>
      <c r="AU924" s="161" t="s">
        <v>86</v>
      </c>
      <c r="AY924" s="18" t="s">
        <v>157</v>
      </c>
      <c r="BE924" s="162">
        <f>IF(N924="základní",J924,0)</f>
        <v>0</v>
      </c>
      <c r="BF924" s="162">
        <f>IF(N924="snížená",J924,0)</f>
        <v>0</v>
      </c>
      <c r="BG924" s="162">
        <f>IF(N924="zákl. přenesená",J924,0)</f>
        <v>0</v>
      </c>
      <c r="BH924" s="162">
        <f>IF(N924="sníž. přenesená",J924,0)</f>
        <v>0</v>
      </c>
      <c r="BI924" s="162">
        <f>IF(N924="nulová",J924,0)</f>
        <v>0</v>
      </c>
      <c r="BJ924" s="18" t="s">
        <v>33</v>
      </c>
      <c r="BK924" s="162">
        <f>ROUND(I924*H924,2)</f>
        <v>0</v>
      </c>
      <c r="BL924" s="18" t="s">
        <v>164</v>
      </c>
      <c r="BM924" s="161" t="s">
        <v>2665</v>
      </c>
    </row>
    <row r="925" spans="1:47" s="2" customFormat="1" ht="12">
      <c r="A925" s="33"/>
      <c r="B925" s="34"/>
      <c r="C925" s="33"/>
      <c r="D925" s="199" t="s">
        <v>638</v>
      </c>
      <c r="E925" s="33"/>
      <c r="F925" s="200" t="s">
        <v>1634</v>
      </c>
      <c r="G925" s="33"/>
      <c r="H925" s="33"/>
      <c r="I925" s="201"/>
      <c r="J925" s="33"/>
      <c r="K925" s="33"/>
      <c r="L925" s="34"/>
      <c r="M925" s="202"/>
      <c r="N925" s="203"/>
      <c r="O925" s="59"/>
      <c r="P925" s="59"/>
      <c r="Q925" s="59"/>
      <c r="R925" s="59"/>
      <c r="S925" s="59"/>
      <c r="T925" s="60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T925" s="18" t="s">
        <v>638</v>
      </c>
      <c r="AU925" s="18" t="s">
        <v>86</v>
      </c>
    </row>
    <row r="926" spans="2:51" s="14" customFormat="1" ht="12">
      <c r="B926" s="186"/>
      <c r="D926" s="179" t="s">
        <v>245</v>
      </c>
      <c r="F926" s="188" t="s">
        <v>2666</v>
      </c>
      <c r="H926" s="189">
        <v>543.83</v>
      </c>
      <c r="I926" s="190"/>
      <c r="L926" s="186"/>
      <c r="M926" s="191"/>
      <c r="N926" s="192"/>
      <c r="O926" s="192"/>
      <c r="P926" s="192"/>
      <c r="Q926" s="192"/>
      <c r="R926" s="192"/>
      <c r="S926" s="192"/>
      <c r="T926" s="193"/>
      <c r="AT926" s="187" t="s">
        <v>245</v>
      </c>
      <c r="AU926" s="187" t="s">
        <v>86</v>
      </c>
      <c r="AV926" s="14" t="s">
        <v>86</v>
      </c>
      <c r="AW926" s="14" t="s">
        <v>3</v>
      </c>
      <c r="AX926" s="14" t="s">
        <v>33</v>
      </c>
      <c r="AY926" s="187" t="s">
        <v>157</v>
      </c>
    </row>
    <row r="927" spans="1:65" s="2" customFormat="1" ht="21.75" customHeight="1">
      <c r="A927" s="33"/>
      <c r="B927" s="149"/>
      <c r="C927" s="150" t="s">
        <v>1348</v>
      </c>
      <c r="D927" s="150" t="s">
        <v>160</v>
      </c>
      <c r="E927" s="151" t="s">
        <v>2318</v>
      </c>
      <c r="F927" s="152" t="s">
        <v>2667</v>
      </c>
      <c r="G927" s="153" t="s">
        <v>213</v>
      </c>
      <c r="H927" s="154">
        <v>54.383</v>
      </c>
      <c r="I927" s="155"/>
      <c r="J927" s="156">
        <f>ROUND(I927*H927,2)</f>
        <v>0</v>
      </c>
      <c r="K927" s="152" t="s">
        <v>1</v>
      </c>
      <c r="L927" s="34"/>
      <c r="M927" s="157" t="s">
        <v>1</v>
      </c>
      <c r="N927" s="158" t="s">
        <v>43</v>
      </c>
      <c r="O927" s="59"/>
      <c r="P927" s="159">
        <f>O927*H927</f>
        <v>0</v>
      </c>
      <c r="Q927" s="159">
        <v>0</v>
      </c>
      <c r="R927" s="159">
        <f>Q927*H927</f>
        <v>0</v>
      </c>
      <c r="S927" s="159">
        <v>0</v>
      </c>
      <c r="T927" s="160">
        <f>S927*H927</f>
        <v>0</v>
      </c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R927" s="161" t="s">
        <v>164</v>
      </c>
      <c r="AT927" s="161" t="s">
        <v>160</v>
      </c>
      <c r="AU927" s="161" t="s">
        <v>86</v>
      </c>
      <c r="AY927" s="18" t="s">
        <v>157</v>
      </c>
      <c r="BE927" s="162">
        <f>IF(N927="základní",J927,0)</f>
        <v>0</v>
      </c>
      <c r="BF927" s="162">
        <f>IF(N927="snížená",J927,0)</f>
        <v>0</v>
      </c>
      <c r="BG927" s="162">
        <f>IF(N927="zákl. přenesená",J927,0)</f>
        <v>0</v>
      </c>
      <c r="BH927" s="162">
        <f>IF(N927="sníž. přenesená",J927,0)</f>
        <v>0</v>
      </c>
      <c r="BI927" s="162">
        <f>IF(N927="nulová",J927,0)</f>
        <v>0</v>
      </c>
      <c r="BJ927" s="18" t="s">
        <v>33</v>
      </c>
      <c r="BK927" s="162">
        <f>ROUND(I927*H927,2)</f>
        <v>0</v>
      </c>
      <c r="BL927" s="18" t="s">
        <v>164</v>
      </c>
      <c r="BM927" s="161" t="s">
        <v>2668</v>
      </c>
    </row>
    <row r="928" spans="2:63" s="12" customFormat="1" ht="22.9" customHeight="1">
      <c r="B928" s="136"/>
      <c r="D928" s="137" t="s">
        <v>77</v>
      </c>
      <c r="E928" s="147" t="s">
        <v>1837</v>
      </c>
      <c r="F928" s="147" t="s">
        <v>1838</v>
      </c>
      <c r="I928" s="139"/>
      <c r="J928" s="148">
        <f>BK928</f>
        <v>0</v>
      </c>
      <c r="L928" s="136"/>
      <c r="M928" s="141"/>
      <c r="N928" s="142"/>
      <c r="O928" s="142"/>
      <c r="P928" s="143">
        <f>P929</f>
        <v>0</v>
      </c>
      <c r="Q928" s="142"/>
      <c r="R928" s="143">
        <f>R929</f>
        <v>0</v>
      </c>
      <c r="S928" s="142"/>
      <c r="T928" s="144">
        <f>T929</f>
        <v>0</v>
      </c>
      <c r="AR928" s="137" t="s">
        <v>33</v>
      </c>
      <c r="AT928" s="145" t="s">
        <v>77</v>
      </c>
      <c r="AU928" s="145" t="s">
        <v>33</v>
      </c>
      <c r="AY928" s="137" t="s">
        <v>157</v>
      </c>
      <c r="BK928" s="146">
        <f>BK929</f>
        <v>0</v>
      </c>
    </row>
    <row r="929" spans="1:65" s="2" customFormat="1" ht="21.75" customHeight="1">
      <c r="A929" s="33"/>
      <c r="B929" s="149"/>
      <c r="C929" s="150" t="s">
        <v>1354</v>
      </c>
      <c r="D929" s="150" t="s">
        <v>160</v>
      </c>
      <c r="E929" s="151" t="s">
        <v>1840</v>
      </c>
      <c r="F929" s="152" t="s">
        <v>1841</v>
      </c>
      <c r="G929" s="153" t="s">
        <v>213</v>
      </c>
      <c r="H929" s="154">
        <v>13.305</v>
      </c>
      <c r="I929" s="155"/>
      <c r="J929" s="156">
        <f>ROUND(I929*H929,2)</f>
        <v>0</v>
      </c>
      <c r="K929" s="152" t="s">
        <v>1</v>
      </c>
      <c r="L929" s="34"/>
      <c r="M929" s="173" t="s">
        <v>1</v>
      </c>
      <c r="N929" s="174" t="s">
        <v>43</v>
      </c>
      <c r="O929" s="175"/>
      <c r="P929" s="176">
        <f>O929*H929</f>
        <v>0</v>
      </c>
      <c r="Q929" s="176">
        <v>0</v>
      </c>
      <c r="R929" s="176">
        <f>Q929*H929</f>
        <v>0</v>
      </c>
      <c r="S929" s="176">
        <v>0</v>
      </c>
      <c r="T929" s="177">
        <f>S929*H929</f>
        <v>0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61" t="s">
        <v>164</v>
      </c>
      <c r="AT929" s="161" t="s">
        <v>160</v>
      </c>
      <c r="AU929" s="161" t="s">
        <v>86</v>
      </c>
      <c r="AY929" s="18" t="s">
        <v>157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8" t="s">
        <v>33</v>
      </c>
      <c r="BK929" s="162">
        <f>ROUND(I929*H929,2)</f>
        <v>0</v>
      </c>
      <c r="BL929" s="18" t="s">
        <v>164</v>
      </c>
      <c r="BM929" s="161" t="s">
        <v>2669</v>
      </c>
    </row>
    <row r="930" spans="1:31" s="2" customFormat="1" ht="6.95" customHeight="1">
      <c r="A930" s="33"/>
      <c r="B930" s="48"/>
      <c r="C930" s="49"/>
      <c r="D930" s="49"/>
      <c r="E930" s="49"/>
      <c r="F930" s="49"/>
      <c r="G930" s="49"/>
      <c r="H930" s="49"/>
      <c r="I930" s="49"/>
      <c r="J930" s="49"/>
      <c r="K930" s="49"/>
      <c r="L930" s="34"/>
      <c r="M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</row>
  </sheetData>
  <autoFilter ref="C128:K92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hyperlinks>
    <hyperlink ref="F133" r:id="rId1" display="https://podminky.urs.cz/item/CS_URS_2024_01/949111111"/>
    <hyperlink ref="F135" r:id="rId2" display="https://podminky.urs.cz/item/CS_URS_2024_01/949111211"/>
    <hyperlink ref="F138" r:id="rId3" display="https://podminky.urs.cz/item/CS_URS_2024_01/949111811"/>
    <hyperlink ref="F153" r:id="rId4" display="https://podminky.urs.cz/item/CS_URS_2024_01/985121911"/>
    <hyperlink ref="F156" r:id="rId5" display="https://podminky.urs.cz/item/CS_URS_2024_01/985121912"/>
    <hyperlink ref="F164" r:id="rId6" display="https://podminky.urs.cz/item/CS_URS_2024_01/985139111"/>
    <hyperlink ref="F170" r:id="rId7" display="https://podminky.urs.cz/item/CS_URS_2024_01/985139112"/>
    <hyperlink ref="F183" r:id="rId8" display="https://podminky.urs.cz/item/CS_URS_2024_01/985131311"/>
    <hyperlink ref="F188" r:id="rId9" display="https://podminky.urs.cz/item/CS_URS_2024_01/985139111"/>
    <hyperlink ref="F191" r:id="rId10" display="https://podminky.urs.cz/item/CS_URS_2024_01/985139112"/>
    <hyperlink ref="F194" r:id="rId11" display="https://podminky.urs.cz/item/CS_URS_2024_01/985121123"/>
    <hyperlink ref="F201" r:id="rId12" display="https://podminky.urs.cz/item/CS_URS_2024_01/985121911"/>
    <hyperlink ref="F208" r:id="rId13" display="https://podminky.urs.cz/item/CS_URS_2024_01/985121912"/>
    <hyperlink ref="F215" r:id="rId14" display="https://podminky.urs.cz/item/CS_URS_2024_01/985112111"/>
    <hyperlink ref="F222" r:id="rId15" display="https://podminky.urs.cz/item/CS_URS_2024_01/985112192"/>
    <hyperlink ref="F229" r:id="rId16" display="https://podminky.urs.cz/item/CS_URS_2024_01/985112193"/>
    <hyperlink ref="F236" r:id="rId17" display="https://podminky.urs.cz/item/CS_URS_2024_01/783801401"/>
    <hyperlink ref="F249" r:id="rId18" display="https://podminky.urs.cz/item/CS_URS_2024_01/985139111"/>
    <hyperlink ref="F256" r:id="rId19" display="https://podminky.urs.cz/item/CS_URS_2024_01/985139112"/>
    <hyperlink ref="F263" r:id="rId20" display="https://podminky.urs.cz/item/CS_URS_2024_01/783801503"/>
    <hyperlink ref="F277" r:id="rId21" display="https://podminky.urs.cz/item/CS_URS_2024_01/985323911"/>
    <hyperlink ref="F284" r:id="rId22" display="https://podminky.urs.cz/item/CS_URS_2024_01/985323912"/>
    <hyperlink ref="F297" r:id="rId23" display="https://podminky.urs.cz/item/CS_URS_2024_01/985312191"/>
    <hyperlink ref="F304" r:id="rId24" display="https://podminky.urs.cz/item/CS_URS_2024_01/985312192"/>
    <hyperlink ref="F317" r:id="rId25" display="https://podminky.urs.cz/item/CS_URS_2024_01/985324911"/>
    <hyperlink ref="F324" r:id="rId26" display="https://podminky.urs.cz/item/CS_URS_2024_01/985324912"/>
    <hyperlink ref="F332" r:id="rId27" display="https://podminky.urs.cz/item/CS_URS_2024_01/985131311"/>
    <hyperlink ref="F337" r:id="rId28" display="https://podminky.urs.cz/item/CS_URS_2024_01/985121123"/>
    <hyperlink ref="F344" r:id="rId29" display="https://podminky.urs.cz/item/CS_URS_2024_01/985121911"/>
    <hyperlink ref="F351" r:id="rId30" display="https://podminky.urs.cz/item/CS_URS_2024_01/985121912"/>
    <hyperlink ref="F358" r:id="rId31" display="https://podminky.urs.cz/item/CS_URS_2024_01/985112111"/>
    <hyperlink ref="F365" r:id="rId32" display="https://podminky.urs.cz/item/CS_URS_2024_01/985112192"/>
    <hyperlink ref="F372" r:id="rId33" display="https://podminky.urs.cz/item/CS_URS_2024_01/985112193"/>
    <hyperlink ref="F379" r:id="rId34" display="https://podminky.urs.cz/item/CS_URS_2024_01/783801401"/>
    <hyperlink ref="F392" r:id="rId35" display="https://podminky.urs.cz/item/CS_URS_2024_01/985139111"/>
    <hyperlink ref="F399" r:id="rId36" display="https://podminky.urs.cz/item/CS_URS_2024_01/985139112"/>
    <hyperlink ref="F412" r:id="rId37" display="https://podminky.urs.cz/item/CS_URS_2024_01/783306809"/>
    <hyperlink ref="F419" r:id="rId38" display="https://podminky.urs.cz/item/CS_URS_2024_01/783301401"/>
    <hyperlink ref="F426" r:id="rId39" display="https://podminky.urs.cz/item/CS_URS_2024_01/783334201"/>
    <hyperlink ref="F433" r:id="rId40" display="https://podminky.urs.cz/item/CS_URS_2024_01/783801503"/>
    <hyperlink ref="F447" r:id="rId41" display="https://podminky.urs.cz/item/CS_URS_2024_01/985323911"/>
    <hyperlink ref="F454" r:id="rId42" display="https://podminky.urs.cz/item/CS_URS_2024_01/985323912"/>
    <hyperlink ref="F467" r:id="rId43" display="https://podminky.urs.cz/item/CS_URS_2024_01/985312191"/>
    <hyperlink ref="F474" r:id="rId44" display="https://podminky.urs.cz/item/CS_URS_2024_01/985312192"/>
    <hyperlink ref="F487" r:id="rId45" display="https://podminky.urs.cz/item/CS_URS_2024_01/985312191"/>
    <hyperlink ref="F494" r:id="rId46" display="https://podminky.urs.cz/item/CS_URS_2024_01/985312192"/>
    <hyperlink ref="F507" r:id="rId47" display="https://podminky.urs.cz/item/CS_URS_2024_01/985324911"/>
    <hyperlink ref="F514" r:id="rId48" display="https://podminky.urs.cz/item/CS_URS_2024_01/985324912"/>
    <hyperlink ref="F522" r:id="rId49" display="https://podminky.urs.cz/item/CS_URS_2024_01/985132311"/>
    <hyperlink ref="F527" r:id="rId50" display="https://podminky.urs.cz/item/CS_URS_2024_01/985139111"/>
    <hyperlink ref="F530" r:id="rId51" display="https://podminky.urs.cz/item/CS_URS_2024_01/985121223"/>
    <hyperlink ref="F537" r:id="rId52" display="https://podminky.urs.cz/item/CS_URS_2024_01/985121911"/>
    <hyperlink ref="F544" r:id="rId53" display="https://podminky.urs.cz/item/CS_URS_2024_01/985112121"/>
    <hyperlink ref="F551" r:id="rId54" display="https://podminky.urs.cz/item/CS_URS_2024_01/985112122"/>
    <hyperlink ref="F558" r:id="rId55" display="https://podminky.urs.cz/item/CS_URS_2024_01/985112192"/>
    <hyperlink ref="F567" r:id="rId56" display="https://podminky.urs.cz/item/CS_URS_2024_01/985112193"/>
    <hyperlink ref="F574" r:id="rId57" display="https://podminky.urs.cz/item/CS_URS_2024_01/783801401"/>
    <hyperlink ref="F587" r:id="rId58" display="https://podminky.urs.cz/item/CS_URS_2024_01/985139111"/>
    <hyperlink ref="F600" r:id="rId59" display="https://podminky.urs.cz/item/CS_URS_2024_01/783306809"/>
    <hyperlink ref="F607" r:id="rId60" display="https://podminky.urs.cz/item/CS_URS_2024_01/783301401"/>
    <hyperlink ref="F614" r:id="rId61" display="https://podminky.urs.cz/item/CS_URS_2024_01/783334201"/>
    <hyperlink ref="F621" r:id="rId62" display="https://podminky.urs.cz/item/CS_URS_2024_01/783801503"/>
    <hyperlink ref="F629" r:id="rId63" display="https://podminky.urs.cz/item/CS_URS_2024_01/611131111"/>
    <hyperlink ref="F636" r:id="rId64" display="https://podminky.urs.cz/item/CS_URS_2024_01/985323911"/>
    <hyperlink ref="F643" r:id="rId65" display="https://podminky.urs.cz/item/CS_URS_2024_01/985323912"/>
    <hyperlink ref="F650" r:id="rId66" display="https://podminky.urs.cz/item/CS_URS_2024_01/985311113"/>
    <hyperlink ref="F657" r:id="rId67" display="https://podminky.urs.cz/item/CS_URS_2024_01/985311911"/>
    <hyperlink ref="F664" r:id="rId68" display="https://podminky.urs.cz/item/CS_URS_2024_01/985311912"/>
    <hyperlink ref="F677" r:id="rId69" display="https://podminky.urs.cz/item/CS_URS_2024_01/985312191"/>
    <hyperlink ref="F684" r:id="rId70" display="https://podminky.urs.cz/item/CS_URS_2024_01/985312192"/>
    <hyperlink ref="F692" r:id="rId71" display="https://podminky.urs.cz/item/CS_URS_2024_01/985131311"/>
    <hyperlink ref="F697" r:id="rId72" display="https://podminky.urs.cz/item/CS_URS_2024_01/985139111"/>
    <hyperlink ref="F700" r:id="rId73" display="https://podminky.urs.cz/item/CS_URS_2024_01/985139112"/>
    <hyperlink ref="F703" r:id="rId74" display="https://podminky.urs.cz/item/CS_URS_2024_01/985121123"/>
    <hyperlink ref="F710" r:id="rId75" display="https://podminky.urs.cz/item/CS_URS_2024_01/985121911"/>
    <hyperlink ref="F717" r:id="rId76" display="https://podminky.urs.cz/item/CS_URS_2024_01/985121912"/>
    <hyperlink ref="F724" r:id="rId77" display="https://podminky.urs.cz/item/CS_URS_2024_01/985112113"/>
    <hyperlink ref="F731" r:id="rId78" display="https://podminky.urs.cz/item/CS_URS_2024_01/985112192"/>
    <hyperlink ref="F738" r:id="rId79" display="https://podminky.urs.cz/item/CS_URS_2024_01/985112193"/>
    <hyperlink ref="F745" r:id="rId80" display="https://podminky.urs.cz/item/CS_URS_2024_01/783801401"/>
    <hyperlink ref="F758" r:id="rId81" display="https://podminky.urs.cz/item/CS_URS_2024_01/985139111"/>
    <hyperlink ref="F765" r:id="rId82" display="https://podminky.urs.cz/item/CS_URS_2024_01/985139112"/>
    <hyperlink ref="F778" r:id="rId83" display="https://podminky.urs.cz/item/CS_URS_2024_01/783306809"/>
    <hyperlink ref="F785" r:id="rId84" display="https://podminky.urs.cz/item/CS_URS_2024_01/783301401"/>
    <hyperlink ref="F792" r:id="rId85" display="https://podminky.urs.cz/item/CS_URS_2024_01/783334201"/>
    <hyperlink ref="F799" r:id="rId86" display="https://podminky.urs.cz/item/CS_URS_2024_01/783801503"/>
    <hyperlink ref="F813" r:id="rId87" display="https://podminky.urs.cz/item/CS_URS_2024_01/985323911"/>
    <hyperlink ref="F820" r:id="rId88" display="https://podminky.urs.cz/item/CS_URS_2024_01/985323912"/>
    <hyperlink ref="F827" r:id="rId89" display="https://podminky.urs.cz/item/CS_URS_2024_01/985311115"/>
    <hyperlink ref="F834" r:id="rId90" display="https://podminky.urs.cz/item/CS_URS_2024_01/985311911"/>
    <hyperlink ref="F841" r:id="rId91" display="https://podminky.urs.cz/item/CS_URS_2024_01/985311912"/>
    <hyperlink ref="F848" r:id="rId92" display="https://podminky.urs.cz/item/CS_URS_2024_01/985341221"/>
    <hyperlink ref="F851" r:id="rId93" display="https://podminky.urs.cz/item/CS_URS_2024_01/985341912"/>
    <hyperlink ref="F853" r:id="rId94" display="https://podminky.urs.cz/item/CS_URS_2024_01/985341911"/>
    <hyperlink ref="F867" r:id="rId95" display="https://podminky.urs.cz/item/CS_URS_2024_01/985312191"/>
    <hyperlink ref="F870" r:id="rId96" display="https://podminky.urs.cz/item/CS_URS_2024_01/985312192"/>
    <hyperlink ref="F883" r:id="rId97" display="https://podminky.urs.cz/item/CS_URS_2024_01/985312191"/>
    <hyperlink ref="F890" r:id="rId98" display="https://podminky.urs.cz/item/CS_URS_2024_01/985312192"/>
    <hyperlink ref="F903" r:id="rId99" display="https://podminky.urs.cz/item/CS_URS_2024_01/985324911"/>
    <hyperlink ref="F910" r:id="rId100" display="https://podminky.urs.cz/item/CS_URS_2024_01/985324912"/>
    <hyperlink ref="F918" r:id="rId101" display="https://podminky.urs.cz/item/CS_URS_2024_01/997013211"/>
    <hyperlink ref="F920" r:id="rId102" display="https://podminky.urs.cz/item/CS_URS_2024_01/997013219"/>
    <hyperlink ref="F923" r:id="rId103" display="https://podminky.urs.cz/item/CS_URS_2024_01/997013501"/>
    <hyperlink ref="F925" r:id="rId104" display="https://podminky.urs.cz/item/CS_URS_2024_01/99701350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 topLeftCell="A47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124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125</v>
      </c>
      <c r="L4" s="21"/>
      <c r="M4" s="9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80" t="str">
        <f>'Rekapitulace stavby'!K6</f>
        <v>BRNO, REKONSTRUKCE KOLEKTORU III, AREÁL PISÁRKY</v>
      </c>
      <c r="F7" s="281"/>
      <c r="G7" s="281"/>
      <c r="H7" s="281"/>
      <c r="L7" s="21"/>
    </row>
    <row r="8" spans="1:31" s="2" customFormat="1" ht="12" customHeight="1">
      <c r="A8" s="33"/>
      <c r="B8" s="34"/>
      <c r="C8" s="33"/>
      <c r="D8" s="28" t="s">
        <v>126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74" t="s">
        <v>2670</v>
      </c>
      <c r="F9" s="279"/>
      <c r="G9" s="279"/>
      <c r="H9" s="27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1</v>
      </c>
      <c r="G11" s="33"/>
      <c r="H11" s="33"/>
      <c r="I11" s="28" t="s">
        <v>20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2" t="str">
        <f>'Rekapitulace stavby'!E14</f>
        <v>Vyplň údaj</v>
      </c>
      <c r="F18" s="266"/>
      <c r="G18" s="266"/>
      <c r="H18" s="266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2671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38</v>
      </c>
      <c r="E30" s="33"/>
      <c r="F30" s="33"/>
      <c r="G30" s="33"/>
      <c r="H30" s="33"/>
      <c r="I30" s="33"/>
      <c r="J30" s="72">
        <f>ROUND(J117,0)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42</v>
      </c>
      <c r="E33" s="28" t="s">
        <v>43</v>
      </c>
      <c r="F33" s="105">
        <f>ROUND((SUM(BE117:BE186)),0)</f>
        <v>0</v>
      </c>
      <c r="G33" s="33"/>
      <c r="H33" s="33"/>
      <c r="I33" s="106">
        <v>0.21</v>
      </c>
      <c r="J33" s="105">
        <f>ROUND(((SUM(BE117:BE186))*I33),0)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5">
        <f>ROUND((SUM(BF117:BF186)),0)</f>
        <v>0</v>
      </c>
      <c r="G34" s="33"/>
      <c r="H34" s="33"/>
      <c r="I34" s="106">
        <v>0.12</v>
      </c>
      <c r="J34" s="105">
        <f>ROUND(((SUM(BF117:BF186))*I34),0)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5">
        <f>ROUND((SUM(BG117:BG186)),0)</f>
        <v>0</v>
      </c>
      <c r="G35" s="33"/>
      <c r="H35" s="33"/>
      <c r="I35" s="106">
        <v>0.21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5">
        <f>ROUND((SUM(BH117:BH186)),0)</f>
        <v>0</v>
      </c>
      <c r="G36" s="33"/>
      <c r="H36" s="33"/>
      <c r="I36" s="106">
        <v>0.12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5">
        <f>ROUND((SUM(BI117:BI186)),0)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48</v>
      </c>
      <c r="E39" s="61"/>
      <c r="F39" s="61"/>
      <c r="G39" s="109" t="s">
        <v>49</v>
      </c>
      <c r="H39" s="110" t="s">
        <v>50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13" t="s">
        <v>54</v>
      </c>
      <c r="G61" s="46" t="s">
        <v>53</v>
      </c>
      <c r="H61" s="36"/>
      <c r="I61" s="36"/>
      <c r="J61" s="114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13" t="s">
        <v>54</v>
      </c>
      <c r="G76" s="46" t="s">
        <v>53</v>
      </c>
      <c r="H76" s="36"/>
      <c r="I76" s="36"/>
      <c r="J76" s="114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0" t="str">
        <f>E7</f>
        <v>BRNO, REKONSTRUKCE KOLEKTORU III, AREÁL PISÁRKY</v>
      </c>
      <c r="F85" s="281"/>
      <c r="G85" s="281"/>
      <c r="H85" s="28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4" t="str">
        <f>E9</f>
        <v>90 - OSTATNÍ NÁKLADY</v>
      </c>
      <c r="F87" s="279"/>
      <c r="G87" s="279"/>
      <c r="H87" s="27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>Brno</v>
      </c>
      <c r="G89" s="33"/>
      <c r="H89" s="33"/>
      <c r="I89" s="28" t="s">
        <v>23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BRNĚNSKÉ VODÁRNY A KANALIZACE, a.s.</v>
      </c>
      <c r="G91" s="33"/>
      <c r="H91" s="33"/>
      <c r="I91" s="28" t="s">
        <v>30</v>
      </c>
      <c r="J91" s="31" t="str">
        <f>E21</f>
        <v>PROKAN smart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5" t="s">
        <v>131</v>
      </c>
      <c r="D94" s="107"/>
      <c r="E94" s="107"/>
      <c r="F94" s="107"/>
      <c r="G94" s="107"/>
      <c r="H94" s="107"/>
      <c r="I94" s="107"/>
      <c r="J94" s="116" t="s">
        <v>132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133</v>
      </c>
      <c r="D96" s="33"/>
      <c r="E96" s="33"/>
      <c r="F96" s="33"/>
      <c r="G96" s="33"/>
      <c r="H96" s="33"/>
      <c r="I96" s="33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134</v>
      </c>
    </row>
    <row r="97" spans="2:12" s="9" customFormat="1" ht="24.95" customHeight="1">
      <c r="B97" s="118"/>
      <c r="D97" s="119" t="s">
        <v>2672</v>
      </c>
      <c r="E97" s="120"/>
      <c r="F97" s="120"/>
      <c r="G97" s="120"/>
      <c r="H97" s="120"/>
      <c r="I97" s="120"/>
      <c r="J97" s="121">
        <f>J118</f>
        <v>0</v>
      </c>
      <c r="L97" s="118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142</v>
      </c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17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80" t="str">
        <f>E7</f>
        <v>BRNO, REKONSTRUKCE KOLEKTORU III, AREÁL PISÁRKY</v>
      </c>
      <c r="F107" s="281"/>
      <c r="G107" s="281"/>
      <c r="H107" s="281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126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74" t="str">
        <f>E9</f>
        <v>90 - OSTATNÍ NÁKLADY</v>
      </c>
      <c r="F109" s="279"/>
      <c r="G109" s="279"/>
      <c r="H109" s="279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21</v>
      </c>
      <c r="D111" s="33"/>
      <c r="E111" s="33"/>
      <c r="F111" s="26" t="str">
        <f>F12</f>
        <v>Brno</v>
      </c>
      <c r="G111" s="33"/>
      <c r="H111" s="33"/>
      <c r="I111" s="28" t="s">
        <v>23</v>
      </c>
      <c r="J111" s="56" t="str">
        <f>IF(J12="","",J12)</f>
        <v/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5.7" customHeight="1">
      <c r="A113" s="33"/>
      <c r="B113" s="34"/>
      <c r="C113" s="28" t="s">
        <v>24</v>
      </c>
      <c r="D113" s="33"/>
      <c r="E113" s="33"/>
      <c r="F113" s="26" t="str">
        <f>E15</f>
        <v>BRNĚNSKÉ VODÁRNY A KANALIZACE, a.s.</v>
      </c>
      <c r="G113" s="33"/>
      <c r="H113" s="33"/>
      <c r="I113" s="28" t="s">
        <v>30</v>
      </c>
      <c r="J113" s="31" t="str">
        <f>E21</f>
        <v>PROKAN smart s.r.o.  Brno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28" t="s">
        <v>34</v>
      </c>
      <c r="J114" s="31" t="str">
        <f>E24</f>
        <v>Obrtel M.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26"/>
      <c r="B116" s="127"/>
      <c r="C116" s="128" t="s">
        <v>143</v>
      </c>
      <c r="D116" s="129" t="s">
        <v>63</v>
      </c>
      <c r="E116" s="129" t="s">
        <v>59</v>
      </c>
      <c r="F116" s="129" t="s">
        <v>60</v>
      </c>
      <c r="G116" s="129" t="s">
        <v>144</v>
      </c>
      <c r="H116" s="129" t="s">
        <v>145</v>
      </c>
      <c r="I116" s="129" t="s">
        <v>146</v>
      </c>
      <c r="J116" s="129" t="s">
        <v>132</v>
      </c>
      <c r="K116" s="130" t="s">
        <v>147</v>
      </c>
      <c r="L116" s="131"/>
      <c r="M116" s="63" t="s">
        <v>1</v>
      </c>
      <c r="N116" s="64" t="s">
        <v>42</v>
      </c>
      <c r="O116" s="64" t="s">
        <v>148</v>
      </c>
      <c r="P116" s="64" t="s">
        <v>149</v>
      </c>
      <c r="Q116" s="64" t="s">
        <v>150</v>
      </c>
      <c r="R116" s="64" t="s">
        <v>151</v>
      </c>
      <c r="S116" s="64" t="s">
        <v>152</v>
      </c>
      <c r="T116" s="65" t="s">
        <v>153</v>
      </c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63" s="2" customFormat="1" ht="22.9" customHeight="1">
      <c r="A117" s="33"/>
      <c r="B117" s="34"/>
      <c r="C117" s="70" t="s">
        <v>154</v>
      </c>
      <c r="D117" s="33"/>
      <c r="E117" s="33"/>
      <c r="F117" s="33"/>
      <c r="G117" s="33"/>
      <c r="H117" s="33"/>
      <c r="I117" s="33"/>
      <c r="J117" s="132">
        <f>BK117</f>
        <v>0</v>
      </c>
      <c r="K117" s="33"/>
      <c r="L117" s="34"/>
      <c r="M117" s="66"/>
      <c r="N117" s="57"/>
      <c r="O117" s="67"/>
      <c r="P117" s="133">
        <f>P118</f>
        <v>0</v>
      </c>
      <c r="Q117" s="67"/>
      <c r="R117" s="133">
        <f>R118</f>
        <v>0.007493200000000001</v>
      </c>
      <c r="S117" s="67"/>
      <c r="T117" s="134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77</v>
      </c>
      <c r="AU117" s="18" t="s">
        <v>134</v>
      </c>
      <c r="BK117" s="135">
        <f>BK118</f>
        <v>0</v>
      </c>
    </row>
    <row r="118" spans="2:63" s="12" customFormat="1" ht="25.9" customHeight="1">
      <c r="B118" s="136"/>
      <c r="D118" s="137" t="s">
        <v>77</v>
      </c>
      <c r="E118" s="138" t="s">
        <v>193</v>
      </c>
      <c r="F118" s="138" t="s">
        <v>2673</v>
      </c>
      <c r="I118" s="139"/>
      <c r="J118" s="140">
        <f>BK118</f>
        <v>0</v>
      </c>
      <c r="L118" s="136"/>
      <c r="M118" s="141"/>
      <c r="N118" s="142"/>
      <c r="O118" s="142"/>
      <c r="P118" s="143">
        <f>SUM(P119:P186)</f>
        <v>0</v>
      </c>
      <c r="Q118" s="142"/>
      <c r="R118" s="143">
        <f>SUM(R119:R186)</f>
        <v>0.007493200000000001</v>
      </c>
      <c r="S118" s="142"/>
      <c r="T118" s="144">
        <f>SUM(T119:T186)</f>
        <v>0</v>
      </c>
      <c r="AR118" s="137" t="s">
        <v>33</v>
      </c>
      <c r="AT118" s="145" t="s">
        <v>77</v>
      </c>
      <c r="AU118" s="145" t="s">
        <v>78</v>
      </c>
      <c r="AY118" s="137" t="s">
        <v>157</v>
      </c>
      <c r="BK118" s="146">
        <f>SUM(BK119:BK186)</f>
        <v>0</v>
      </c>
    </row>
    <row r="119" spans="1:65" s="2" customFormat="1" ht="21.75" customHeight="1">
      <c r="A119" s="33"/>
      <c r="B119" s="149"/>
      <c r="C119" s="150" t="s">
        <v>33</v>
      </c>
      <c r="D119" s="150" t="s">
        <v>160</v>
      </c>
      <c r="E119" s="151" t="s">
        <v>2674</v>
      </c>
      <c r="F119" s="152" t="s">
        <v>2675</v>
      </c>
      <c r="G119" s="153" t="s">
        <v>183</v>
      </c>
      <c r="H119" s="154">
        <v>1</v>
      </c>
      <c r="I119" s="155"/>
      <c r="J119" s="156">
        <f>ROUND(I119*H119,2)</f>
        <v>0</v>
      </c>
      <c r="K119" s="152" t="s">
        <v>243</v>
      </c>
      <c r="L119" s="34"/>
      <c r="M119" s="157" t="s">
        <v>1</v>
      </c>
      <c r="N119" s="158" t="s">
        <v>43</v>
      </c>
      <c r="O119" s="59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1" t="s">
        <v>164</v>
      </c>
      <c r="AT119" s="161" t="s">
        <v>160</v>
      </c>
      <c r="AU119" s="161" t="s">
        <v>33</v>
      </c>
      <c r="AY119" s="18" t="s">
        <v>157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8" t="s">
        <v>33</v>
      </c>
      <c r="BK119" s="162">
        <f>ROUND(I119*H119,2)</f>
        <v>0</v>
      </c>
      <c r="BL119" s="18" t="s">
        <v>164</v>
      </c>
      <c r="BM119" s="161" t="s">
        <v>164</v>
      </c>
    </row>
    <row r="120" spans="2:51" s="14" customFormat="1" ht="12">
      <c r="B120" s="186"/>
      <c r="D120" s="179" t="s">
        <v>245</v>
      </c>
      <c r="E120" s="187" t="s">
        <v>1</v>
      </c>
      <c r="F120" s="188" t="s">
        <v>33</v>
      </c>
      <c r="H120" s="189">
        <v>1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7" t="s">
        <v>245</v>
      </c>
      <c r="AU120" s="187" t="s">
        <v>33</v>
      </c>
      <c r="AV120" s="14" t="s">
        <v>86</v>
      </c>
      <c r="AW120" s="14" t="s">
        <v>31</v>
      </c>
      <c r="AX120" s="14" t="s">
        <v>33</v>
      </c>
      <c r="AY120" s="187" t="s">
        <v>157</v>
      </c>
    </row>
    <row r="121" spans="1:65" s="2" customFormat="1" ht="16.5" customHeight="1">
      <c r="A121" s="33"/>
      <c r="B121" s="149"/>
      <c r="C121" s="150" t="s">
        <v>86</v>
      </c>
      <c r="D121" s="150" t="s">
        <v>160</v>
      </c>
      <c r="E121" s="151" t="s">
        <v>2676</v>
      </c>
      <c r="F121" s="152" t="s">
        <v>2677</v>
      </c>
      <c r="G121" s="153" t="s">
        <v>183</v>
      </c>
      <c r="H121" s="154">
        <v>1</v>
      </c>
      <c r="I121" s="155"/>
      <c r="J121" s="156">
        <f>ROUND(I121*H121,2)</f>
        <v>0</v>
      </c>
      <c r="K121" s="152" t="s">
        <v>243</v>
      </c>
      <c r="L121" s="34"/>
      <c r="M121" s="157" t="s">
        <v>1</v>
      </c>
      <c r="N121" s="158" t="s">
        <v>43</v>
      </c>
      <c r="O121" s="59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1" t="s">
        <v>164</v>
      </c>
      <c r="AT121" s="161" t="s">
        <v>160</v>
      </c>
      <c r="AU121" s="161" t="s">
        <v>33</v>
      </c>
      <c r="AY121" s="18" t="s">
        <v>157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8" t="s">
        <v>33</v>
      </c>
      <c r="BK121" s="162">
        <f>ROUND(I121*H121,2)</f>
        <v>0</v>
      </c>
      <c r="BL121" s="18" t="s">
        <v>164</v>
      </c>
      <c r="BM121" s="161" t="s">
        <v>2678</v>
      </c>
    </row>
    <row r="122" spans="2:51" s="14" customFormat="1" ht="12">
      <c r="B122" s="186"/>
      <c r="D122" s="179" t="s">
        <v>245</v>
      </c>
      <c r="E122" s="187" t="s">
        <v>1</v>
      </c>
      <c r="F122" s="188" t="s">
        <v>33</v>
      </c>
      <c r="H122" s="189">
        <v>1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245</v>
      </c>
      <c r="AU122" s="187" t="s">
        <v>33</v>
      </c>
      <c r="AV122" s="14" t="s">
        <v>86</v>
      </c>
      <c r="AW122" s="14" t="s">
        <v>31</v>
      </c>
      <c r="AX122" s="14" t="s">
        <v>33</v>
      </c>
      <c r="AY122" s="187" t="s">
        <v>157</v>
      </c>
    </row>
    <row r="123" spans="1:65" s="2" customFormat="1" ht="16.5" customHeight="1">
      <c r="A123" s="33"/>
      <c r="B123" s="149"/>
      <c r="C123" s="150" t="s">
        <v>113</v>
      </c>
      <c r="D123" s="150" t="s">
        <v>160</v>
      </c>
      <c r="E123" s="151" t="s">
        <v>2679</v>
      </c>
      <c r="F123" s="152" t="s">
        <v>2680</v>
      </c>
      <c r="G123" s="153" t="s">
        <v>183</v>
      </c>
      <c r="H123" s="154">
        <v>1</v>
      </c>
      <c r="I123" s="155"/>
      <c r="J123" s="156">
        <f>ROUND(I123*H123,2)</f>
        <v>0</v>
      </c>
      <c r="K123" s="152" t="s">
        <v>243</v>
      </c>
      <c r="L123" s="34"/>
      <c r="M123" s="157" t="s">
        <v>1</v>
      </c>
      <c r="N123" s="158" t="s">
        <v>43</v>
      </c>
      <c r="O123" s="59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1" t="s">
        <v>164</v>
      </c>
      <c r="AT123" s="161" t="s">
        <v>160</v>
      </c>
      <c r="AU123" s="161" t="s">
        <v>33</v>
      </c>
      <c r="AY123" s="18" t="s">
        <v>157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8" t="s">
        <v>33</v>
      </c>
      <c r="BK123" s="162">
        <f>ROUND(I123*H123,2)</f>
        <v>0</v>
      </c>
      <c r="BL123" s="18" t="s">
        <v>164</v>
      </c>
      <c r="BM123" s="161" t="s">
        <v>2681</v>
      </c>
    </row>
    <row r="124" spans="2:51" s="14" customFormat="1" ht="12">
      <c r="B124" s="186"/>
      <c r="D124" s="179" t="s">
        <v>245</v>
      </c>
      <c r="E124" s="187" t="s">
        <v>1</v>
      </c>
      <c r="F124" s="188" t="s">
        <v>33</v>
      </c>
      <c r="H124" s="189">
        <v>1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245</v>
      </c>
      <c r="AU124" s="187" t="s">
        <v>33</v>
      </c>
      <c r="AV124" s="14" t="s">
        <v>86</v>
      </c>
      <c r="AW124" s="14" t="s">
        <v>31</v>
      </c>
      <c r="AX124" s="14" t="s">
        <v>33</v>
      </c>
      <c r="AY124" s="187" t="s">
        <v>157</v>
      </c>
    </row>
    <row r="125" spans="1:65" s="2" customFormat="1" ht="16.5" customHeight="1">
      <c r="A125" s="33"/>
      <c r="B125" s="149"/>
      <c r="C125" s="150" t="s">
        <v>164</v>
      </c>
      <c r="D125" s="150" t="s">
        <v>160</v>
      </c>
      <c r="E125" s="151" t="s">
        <v>2682</v>
      </c>
      <c r="F125" s="152" t="s">
        <v>2683</v>
      </c>
      <c r="G125" s="153" t="s">
        <v>183</v>
      </c>
      <c r="H125" s="154">
        <v>1</v>
      </c>
      <c r="I125" s="155"/>
      <c r="J125" s="156">
        <f>ROUND(I125*H125,2)</f>
        <v>0</v>
      </c>
      <c r="K125" s="152" t="s">
        <v>243</v>
      </c>
      <c r="L125" s="34"/>
      <c r="M125" s="157" t="s">
        <v>1</v>
      </c>
      <c r="N125" s="158" t="s">
        <v>43</v>
      </c>
      <c r="O125" s="59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1" t="s">
        <v>164</v>
      </c>
      <c r="AT125" s="161" t="s">
        <v>160</v>
      </c>
      <c r="AU125" s="161" t="s">
        <v>33</v>
      </c>
      <c r="AY125" s="18" t="s">
        <v>157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8" t="s">
        <v>33</v>
      </c>
      <c r="BK125" s="162">
        <f>ROUND(I125*H125,2)</f>
        <v>0</v>
      </c>
      <c r="BL125" s="18" t="s">
        <v>164</v>
      </c>
      <c r="BM125" s="161" t="s">
        <v>2684</v>
      </c>
    </row>
    <row r="126" spans="2:51" s="13" customFormat="1" ht="12">
      <c r="B126" s="178"/>
      <c r="D126" s="179" t="s">
        <v>245</v>
      </c>
      <c r="E126" s="180" t="s">
        <v>1</v>
      </c>
      <c r="F126" s="181" t="s">
        <v>2685</v>
      </c>
      <c r="H126" s="180" t="s">
        <v>1</v>
      </c>
      <c r="I126" s="182"/>
      <c r="L126" s="178"/>
      <c r="M126" s="183"/>
      <c r="N126" s="184"/>
      <c r="O126" s="184"/>
      <c r="P126" s="184"/>
      <c r="Q126" s="184"/>
      <c r="R126" s="184"/>
      <c r="S126" s="184"/>
      <c r="T126" s="185"/>
      <c r="AT126" s="180" t="s">
        <v>245</v>
      </c>
      <c r="AU126" s="180" t="s">
        <v>33</v>
      </c>
      <c r="AV126" s="13" t="s">
        <v>33</v>
      </c>
      <c r="AW126" s="13" t="s">
        <v>31</v>
      </c>
      <c r="AX126" s="13" t="s">
        <v>78</v>
      </c>
      <c r="AY126" s="180" t="s">
        <v>157</v>
      </c>
    </row>
    <row r="127" spans="2:51" s="13" customFormat="1" ht="12">
      <c r="B127" s="178"/>
      <c r="D127" s="179" t="s">
        <v>245</v>
      </c>
      <c r="E127" s="180" t="s">
        <v>1</v>
      </c>
      <c r="F127" s="181" t="s">
        <v>2686</v>
      </c>
      <c r="H127" s="180" t="s">
        <v>1</v>
      </c>
      <c r="I127" s="182"/>
      <c r="L127" s="178"/>
      <c r="M127" s="183"/>
      <c r="N127" s="184"/>
      <c r="O127" s="184"/>
      <c r="P127" s="184"/>
      <c r="Q127" s="184"/>
      <c r="R127" s="184"/>
      <c r="S127" s="184"/>
      <c r="T127" s="185"/>
      <c r="AT127" s="180" t="s">
        <v>245</v>
      </c>
      <c r="AU127" s="180" t="s">
        <v>33</v>
      </c>
      <c r="AV127" s="13" t="s">
        <v>33</v>
      </c>
      <c r="AW127" s="13" t="s">
        <v>31</v>
      </c>
      <c r="AX127" s="13" t="s">
        <v>78</v>
      </c>
      <c r="AY127" s="180" t="s">
        <v>157</v>
      </c>
    </row>
    <row r="128" spans="2:51" s="13" customFormat="1" ht="12">
      <c r="B128" s="178"/>
      <c r="D128" s="179" t="s">
        <v>245</v>
      </c>
      <c r="E128" s="180" t="s">
        <v>1</v>
      </c>
      <c r="F128" s="181" t="s">
        <v>2687</v>
      </c>
      <c r="H128" s="180" t="s">
        <v>1</v>
      </c>
      <c r="I128" s="182"/>
      <c r="L128" s="178"/>
      <c r="M128" s="183"/>
      <c r="N128" s="184"/>
      <c r="O128" s="184"/>
      <c r="P128" s="184"/>
      <c r="Q128" s="184"/>
      <c r="R128" s="184"/>
      <c r="S128" s="184"/>
      <c r="T128" s="185"/>
      <c r="AT128" s="180" t="s">
        <v>245</v>
      </c>
      <c r="AU128" s="180" t="s">
        <v>33</v>
      </c>
      <c r="AV128" s="13" t="s">
        <v>33</v>
      </c>
      <c r="AW128" s="13" t="s">
        <v>31</v>
      </c>
      <c r="AX128" s="13" t="s">
        <v>78</v>
      </c>
      <c r="AY128" s="180" t="s">
        <v>157</v>
      </c>
    </row>
    <row r="129" spans="2:51" s="13" customFormat="1" ht="12">
      <c r="B129" s="178"/>
      <c r="D129" s="179" t="s">
        <v>245</v>
      </c>
      <c r="E129" s="180" t="s">
        <v>1</v>
      </c>
      <c r="F129" s="181" t="s">
        <v>2688</v>
      </c>
      <c r="H129" s="180" t="s">
        <v>1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80" t="s">
        <v>245</v>
      </c>
      <c r="AU129" s="180" t="s">
        <v>33</v>
      </c>
      <c r="AV129" s="13" t="s">
        <v>33</v>
      </c>
      <c r="AW129" s="13" t="s">
        <v>31</v>
      </c>
      <c r="AX129" s="13" t="s">
        <v>78</v>
      </c>
      <c r="AY129" s="180" t="s">
        <v>157</v>
      </c>
    </row>
    <row r="130" spans="2:51" s="14" customFormat="1" ht="12">
      <c r="B130" s="186"/>
      <c r="D130" s="179" t="s">
        <v>245</v>
      </c>
      <c r="E130" s="187" t="s">
        <v>1</v>
      </c>
      <c r="F130" s="188" t="s">
        <v>33</v>
      </c>
      <c r="H130" s="189">
        <v>1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7" t="s">
        <v>245</v>
      </c>
      <c r="AU130" s="187" t="s">
        <v>33</v>
      </c>
      <c r="AV130" s="14" t="s">
        <v>86</v>
      </c>
      <c r="AW130" s="14" t="s">
        <v>31</v>
      </c>
      <c r="AX130" s="14" t="s">
        <v>33</v>
      </c>
      <c r="AY130" s="187" t="s">
        <v>157</v>
      </c>
    </row>
    <row r="131" spans="1:65" s="2" customFormat="1" ht="16.5" customHeight="1">
      <c r="A131" s="33"/>
      <c r="B131" s="149"/>
      <c r="C131" s="150" t="s">
        <v>180</v>
      </c>
      <c r="D131" s="150" t="s">
        <v>160</v>
      </c>
      <c r="E131" s="151" t="s">
        <v>2689</v>
      </c>
      <c r="F131" s="152" t="s">
        <v>2690</v>
      </c>
      <c r="G131" s="153" t="s">
        <v>183</v>
      </c>
      <c r="H131" s="154">
        <v>1</v>
      </c>
      <c r="I131" s="155"/>
      <c r="J131" s="156">
        <f>ROUND(I131*H131,2)</f>
        <v>0</v>
      </c>
      <c r="K131" s="152" t="s">
        <v>243</v>
      </c>
      <c r="L131" s="34"/>
      <c r="M131" s="157" t="s">
        <v>1</v>
      </c>
      <c r="N131" s="158" t="s">
        <v>43</v>
      </c>
      <c r="O131" s="59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164</v>
      </c>
      <c r="AT131" s="161" t="s">
        <v>160</v>
      </c>
      <c r="AU131" s="161" t="s">
        <v>33</v>
      </c>
      <c r="AY131" s="18" t="s">
        <v>157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8" t="s">
        <v>33</v>
      </c>
      <c r="BK131" s="162">
        <f>ROUND(I131*H131,2)</f>
        <v>0</v>
      </c>
      <c r="BL131" s="18" t="s">
        <v>164</v>
      </c>
      <c r="BM131" s="161" t="s">
        <v>210</v>
      </c>
    </row>
    <row r="132" spans="2:51" s="13" customFormat="1" ht="12">
      <c r="B132" s="178"/>
      <c r="D132" s="179" t="s">
        <v>245</v>
      </c>
      <c r="E132" s="180" t="s">
        <v>1</v>
      </c>
      <c r="F132" s="181" t="s">
        <v>2691</v>
      </c>
      <c r="H132" s="180" t="s">
        <v>1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80" t="s">
        <v>245</v>
      </c>
      <c r="AU132" s="180" t="s">
        <v>33</v>
      </c>
      <c r="AV132" s="13" t="s">
        <v>33</v>
      </c>
      <c r="AW132" s="13" t="s">
        <v>31</v>
      </c>
      <c r="AX132" s="13" t="s">
        <v>78</v>
      </c>
      <c r="AY132" s="180" t="s">
        <v>157</v>
      </c>
    </row>
    <row r="133" spans="2:51" s="13" customFormat="1" ht="12">
      <c r="B133" s="178"/>
      <c r="D133" s="179" t="s">
        <v>245</v>
      </c>
      <c r="E133" s="180" t="s">
        <v>1</v>
      </c>
      <c r="F133" s="181" t="s">
        <v>2692</v>
      </c>
      <c r="H133" s="180" t="s">
        <v>1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80" t="s">
        <v>245</v>
      </c>
      <c r="AU133" s="180" t="s">
        <v>33</v>
      </c>
      <c r="AV133" s="13" t="s">
        <v>33</v>
      </c>
      <c r="AW133" s="13" t="s">
        <v>31</v>
      </c>
      <c r="AX133" s="13" t="s">
        <v>78</v>
      </c>
      <c r="AY133" s="180" t="s">
        <v>157</v>
      </c>
    </row>
    <row r="134" spans="2:51" s="13" customFormat="1" ht="12">
      <c r="B134" s="178"/>
      <c r="D134" s="179" t="s">
        <v>245</v>
      </c>
      <c r="E134" s="180" t="s">
        <v>1</v>
      </c>
      <c r="F134" s="181" t="s">
        <v>2693</v>
      </c>
      <c r="H134" s="180" t="s">
        <v>1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80" t="s">
        <v>245</v>
      </c>
      <c r="AU134" s="180" t="s">
        <v>33</v>
      </c>
      <c r="AV134" s="13" t="s">
        <v>33</v>
      </c>
      <c r="AW134" s="13" t="s">
        <v>31</v>
      </c>
      <c r="AX134" s="13" t="s">
        <v>78</v>
      </c>
      <c r="AY134" s="180" t="s">
        <v>157</v>
      </c>
    </row>
    <row r="135" spans="2:51" s="14" customFormat="1" ht="12">
      <c r="B135" s="186"/>
      <c r="D135" s="179" t="s">
        <v>245</v>
      </c>
      <c r="E135" s="187" t="s">
        <v>1</v>
      </c>
      <c r="F135" s="188" t="s">
        <v>33</v>
      </c>
      <c r="H135" s="189">
        <v>1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245</v>
      </c>
      <c r="AU135" s="187" t="s">
        <v>33</v>
      </c>
      <c r="AV135" s="14" t="s">
        <v>86</v>
      </c>
      <c r="AW135" s="14" t="s">
        <v>31</v>
      </c>
      <c r="AX135" s="14" t="s">
        <v>33</v>
      </c>
      <c r="AY135" s="187" t="s">
        <v>157</v>
      </c>
    </row>
    <row r="136" spans="1:65" s="2" customFormat="1" ht="21.75" customHeight="1">
      <c r="A136" s="33"/>
      <c r="B136" s="149"/>
      <c r="C136" s="150" t="s">
        <v>179</v>
      </c>
      <c r="D136" s="150" t="s">
        <v>160</v>
      </c>
      <c r="E136" s="151" t="s">
        <v>2694</v>
      </c>
      <c r="F136" s="152" t="s">
        <v>2695</v>
      </c>
      <c r="G136" s="153" t="s">
        <v>2696</v>
      </c>
      <c r="H136" s="154">
        <v>3</v>
      </c>
      <c r="I136" s="155"/>
      <c r="J136" s="156">
        <f>ROUND(I136*H136,2)</f>
        <v>0</v>
      </c>
      <c r="K136" s="152" t="s">
        <v>1</v>
      </c>
      <c r="L136" s="34"/>
      <c r="M136" s="157" t="s">
        <v>1</v>
      </c>
      <c r="N136" s="158" t="s">
        <v>43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164</v>
      </c>
      <c r="AT136" s="161" t="s">
        <v>160</v>
      </c>
      <c r="AU136" s="161" t="s">
        <v>33</v>
      </c>
      <c r="AY136" s="18" t="s">
        <v>157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33</v>
      </c>
      <c r="BK136" s="162">
        <f>ROUND(I136*H136,2)</f>
        <v>0</v>
      </c>
      <c r="BL136" s="18" t="s">
        <v>164</v>
      </c>
      <c r="BM136" s="161" t="s">
        <v>2697</v>
      </c>
    </row>
    <row r="137" spans="2:51" s="14" customFormat="1" ht="12">
      <c r="B137" s="186"/>
      <c r="D137" s="179" t="s">
        <v>245</v>
      </c>
      <c r="E137" s="187" t="s">
        <v>1</v>
      </c>
      <c r="F137" s="188" t="s">
        <v>113</v>
      </c>
      <c r="H137" s="189">
        <v>3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245</v>
      </c>
      <c r="AU137" s="187" t="s">
        <v>33</v>
      </c>
      <c r="AV137" s="14" t="s">
        <v>86</v>
      </c>
      <c r="AW137" s="14" t="s">
        <v>31</v>
      </c>
      <c r="AX137" s="14" t="s">
        <v>33</v>
      </c>
      <c r="AY137" s="187" t="s">
        <v>157</v>
      </c>
    </row>
    <row r="138" spans="1:65" s="2" customFormat="1" ht="16.5" customHeight="1">
      <c r="A138" s="33"/>
      <c r="B138" s="149"/>
      <c r="C138" s="150" t="s">
        <v>187</v>
      </c>
      <c r="D138" s="150" t="s">
        <v>160</v>
      </c>
      <c r="E138" s="151" t="s">
        <v>2698</v>
      </c>
      <c r="F138" s="152" t="s">
        <v>2699</v>
      </c>
      <c r="G138" s="153" t="s">
        <v>284</v>
      </c>
      <c r="H138" s="154">
        <v>749.32</v>
      </c>
      <c r="I138" s="155"/>
      <c r="J138" s="156">
        <f>ROUND(I138*H138,2)</f>
        <v>0</v>
      </c>
      <c r="K138" s="152" t="s">
        <v>1</v>
      </c>
      <c r="L138" s="34"/>
      <c r="M138" s="157" t="s">
        <v>1</v>
      </c>
      <c r="N138" s="158" t="s">
        <v>43</v>
      </c>
      <c r="O138" s="59"/>
      <c r="P138" s="159">
        <f>O138*H138</f>
        <v>0</v>
      </c>
      <c r="Q138" s="159">
        <v>1E-05</v>
      </c>
      <c r="R138" s="159">
        <f>Q138*H138</f>
        <v>0.007493200000000001</v>
      </c>
      <c r="S138" s="159">
        <v>0</v>
      </c>
      <c r="T138" s="16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164</v>
      </c>
      <c r="AT138" s="161" t="s">
        <v>160</v>
      </c>
      <c r="AU138" s="161" t="s">
        <v>33</v>
      </c>
      <c r="AY138" s="18" t="s">
        <v>157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33</v>
      </c>
      <c r="BK138" s="162">
        <f>ROUND(I138*H138,2)</f>
        <v>0</v>
      </c>
      <c r="BL138" s="18" t="s">
        <v>164</v>
      </c>
      <c r="BM138" s="161" t="s">
        <v>2700</v>
      </c>
    </row>
    <row r="139" spans="2:51" s="13" customFormat="1" ht="12">
      <c r="B139" s="178"/>
      <c r="D139" s="179" t="s">
        <v>245</v>
      </c>
      <c r="E139" s="180" t="s">
        <v>1</v>
      </c>
      <c r="F139" s="181" t="s">
        <v>2701</v>
      </c>
      <c r="H139" s="180" t="s">
        <v>1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80" t="s">
        <v>245</v>
      </c>
      <c r="AU139" s="180" t="s">
        <v>33</v>
      </c>
      <c r="AV139" s="13" t="s">
        <v>33</v>
      </c>
      <c r="AW139" s="13" t="s">
        <v>31</v>
      </c>
      <c r="AX139" s="13" t="s">
        <v>78</v>
      </c>
      <c r="AY139" s="180" t="s">
        <v>157</v>
      </c>
    </row>
    <row r="140" spans="2:51" s="14" customFormat="1" ht="12">
      <c r="B140" s="186"/>
      <c r="D140" s="179" t="s">
        <v>245</v>
      </c>
      <c r="E140" s="187" t="s">
        <v>1</v>
      </c>
      <c r="F140" s="188" t="s">
        <v>2702</v>
      </c>
      <c r="H140" s="189">
        <v>749.32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245</v>
      </c>
      <c r="AU140" s="187" t="s">
        <v>33</v>
      </c>
      <c r="AV140" s="14" t="s">
        <v>86</v>
      </c>
      <c r="AW140" s="14" t="s">
        <v>31</v>
      </c>
      <c r="AX140" s="14" t="s">
        <v>33</v>
      </c>
      <c r="AY140" s="187" t="s">
        <v>157</v>
      </c>
    </row>
    <row r="141" spans="1:65" s="2" customFormat="1" ht="16.5" customHeight="1">
      <c r="A141" s="33"/>
      <c r="B141" s="149"/>
      <c r="C141" s="150" t="s">
        <v>158</v>
      </c>
      <c r="D141" s="150" t="s">
        <v>160</v>
      </c>
      <c r="E141" s="151" t="s">
        <v>2703</v>
      </c>
      <c r="F141" s="152" t="s">
        <v>2704</v>
      </c>
      <c r="G141" s="153" t="s">
        <v>163</v>
      </c>
      <c r="H141" s="154">
        <v>18</v>
      </c>
      <c r="I141" s="155"/>
      <c r="J141" s="156">
        <f>ROUND(I141*H141,2)</f>
        <v>0</v>
      </c>
      <c r="K141" s="152" t="s">
        <v>1</v>
      </c>
      <c r="L141" s="34"/>
      <c r="M141" s="157" t="s">
        <v>1</v>
      </c>
      <c r="N141" s="158" t="s">
        <v>43</v>
      </c>
      <c r="O141" s="59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164</v>
      </c>
      <c r="AT141" s="161" t="s">
        <v>160</v>
      </c>
      <c r="AU141" s="161" t="s">
        <v>33</v>
      </c>
      <c r="AY141" s="18" t="s">
        <v>157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33</v>
      </c>
      <c r="BK141" s="162">
        <f>ROUND(I141*H141,2)</f>
        <v>0</v>
      </c>
      <c r="BL141" s="18" t="s">
        <v>164</v>
      </c>
      <c r="BM141" s="161" t="s">
        <v>2705</v>
      </c>
    </row>
    <row r="142" spans="2:51" s="14" customFormat="1" ht="12">
      <c r="B142" s="186"/>
      <c r="D142" s="179" t="s">
        <v>245</v>
      </c>
      <c r="E142" s="187" t="s">
        <v>1</v>
      </c>
      <c r="F142" s="188" t="s">
        <v>2706</v>
      </c>
      <c r="H142" s="189">
        <v>18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245</v>
      </c>
      <c r="AU142" s="187" t="s">
        <v>33</v>
      </c>
      <c r="AV142" s="14" t="s">
        <v>86</v>
      </c>
      <c r="AW142" s="14" t="s">
        <v>31</v>
      </c>
      <c r="AX142" s="14" t="s">
        <v>78</v>
      </c>
      <c r="AY142" s="187" t="s">
        <v>157</v>
      </c>
    </row>
    <row r="143" spans="2:51" s="15" customFormat="1" ht="12">
      <c r="B143" s="204"/>
      <c r="D143" s="179" t="s">
        <v>245</v>
      </c>
      <c r="E143" s="205" t="s">
        <v>1</v>
      </c>
      <c r="F143" s="206" t="s">
        <v>645</v>
      </c>
      <c r="H143" s="207">
        <v>18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245</v>
      </c>
      <c r="AU143" s="205" t="s">
        <v>33</v>
      </c>
      <c r="AV143" s="15" t="s">
        <v>164</v>
      </c>
      <c r="AW143" s="15" t="s">
        <v>31</v>
      </c>
      <c r="AX143" s="15" t="s">
        <v>33</v>
      </c>
      <c r="AY143" s="205" t="s">
        <v>157</v>
      </c>
    </row>
    <row r="144" spans="1:65" s="2" customFormat="1" ht="16.5" customHeight="1">
      <c r="A144" s="33"/>
      <c r="B144" s="149"/>
      <c r="C144" s="150" t="s">
        <v>193</v>
      </c>
      <c r="D144" s="150" t="s">
        <v>160</v>
      </c>
      <c r="E144" s="151" t="s">
        <v>2707</v>
      </c>
      <c r="F144" s="152" t="s">
        <v>2708</v>
      </c>
      <c r="G144" s="153" t="s">
        <v>183</v>
      </c>
      <c r="H144" s="154">
        <v>1</v>
      </c>
      <c r="I144" s="155"/>
      <c r="J144" s="156">
        <f>ROUND(I144*H144,2)</f>
        <v>0</v>
      </c>
      <c r="K144" s="152" t="s">
        <v>243</v>
      </c>
      <c r="L144" s="34"/>
      <c r="M144" s="157" t="s">
        <v>1</v>
      </c>
      <c r="N144" s="158" t="s">
        <v>43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164</v>
      </c>
      <c r="AT144" s="161" t="s">
        <v>160</v>
      </c>
      <c r="AU144" s="161" t="s">
        <v>33</v>
      </c>
      <c r="AY144" s="18" t="s">
        <v>157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33</v>
      </c>
      <c r="BK144" s="162">
        <f>ROUND(I144*H144,2)</f>
        <v>0</v>
      </c>
      <c r="BL144" s="18" t="s">
        <v>164</v>
      </c>
      <c r="BM144" s="161" t="s">
        <v>220</v>
      </c>
    </row>
    <row r="145" spans="2:51" s="13" customFormat="1" ht="12">
      <c r="B145" s="178"/>
      <c r="D145" s="179" t="s">
        <v>245</v>
      </c>
      <c r="E145" s="180" t="s">
        <v>1</v>
      </c>
      <c r="F145" s="181" t="s">
        <v>2709</v>
      </c>
      <c r="H145" s="180" t="s">
        <v>1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80" t="s">
        <v>245</v>
      </c>
      <c r="AU145" s="180" t="s">
        <v>33</v>
      </c>
      <c r="AV145" s="13" t="s">
        <v>33</v>
      </c>
      <c r="AW145" s="13" t="s">
        <v>31</v>
      </c>
      <c r="AX145" s="13" t="s">
        <v>78</v>
      </c>
      <c r="AY145" s="180" t="s">
        <v>157</v>
      </c>
    </row>
    <row r="146" spans="2:51" s="14" customFormat="1" ht="12">
      <c r="B146" s="186"/>
      <c r="D146" s="179" t="s">
        <v>245</v>
      </c>
      <c r="E146" s="187" t="s">
        <v>1</v>
      </c>
      <c r="F146" s="188" t="s">
        <v>33</v>
      </c>
      <c r="H146" s="189">
        <v>1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245</v>
      </c>
      <c r="AU146" s="187" t="s">
        <v>33</v>
      </c>
      <c r="AV146" s="14" t="s">
        <v>86</v>
      </c>
      <c r="AW146" s="14" t="s">
        <v>31</v>
      </c>
      <c r="AX146" s="14" t="s">
        <v>33</v>
      </c>
      <c r="AY146" s="187" t="s">
        <v>157</v>
      </c>
    </row>
    <row r="147" spans="1:65" s="2" customFormat="1" ht="16.5" customHeight="1">
      <c r="A147" s="33"/>
      <c r="B147" s="149"/>
      <c r="C147" s="150" t="s">
        <v>184</v>
      </c>
      <c r="D147" s="150" t="s">
        <v>160</v>
      </c>
      <c r="E147" s="151" t="s">
        <v>2710</v>
      </c>
      <c r="F147" s="152" t="s">
        <v>2711</v>
      </c>
      <c r="G147" s="153" t="s">
        <v>183</v>
      </c>
      <c r="H147" s="154">
        <v>1</v>
      </c>
      <c r="I147" s="155"/>
      <c r="J147" s="156">
        <f>ROUND(I147*H147,2)</f>
        <v>0</v>
      </c>
      <c r="K147" s="152" t="s">
        <v>243</v>
      </c>
      <c r="L147" s="34"/>
      <c r="M147" s="157" t="s">
        <v>1</v>
      </c>
      <c r="N147" s="158" t="s">
        <v>43</v>
      </c>
      <c r="O147" s="59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164</v>
      </c>
      <c r="AT147" s="161" t="s">
        <v>160</v>
      </c>
      <c r="AU147" s="161" t="s">
        <v>33</v>
      </c>
      <c r="AY147" s="18" t="s">
        <v>157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8" t="s">
        <v>33</v>
      </c>
      <c r="BK147" s="162">
        <f>ROUND(I147*H147,2)</f>
        <v>0</v>
      </c>
      <c r="BL147" s="18" t="s">
        <v>164</v>
      </c>
      <c r="BM147" s="161" t="s">
        <v>275</v>
      </c>
    </row>
    <row r="148" spans="2:51" s="14" customFormat="1" ht="12">
      <c r="B148" s="186"/>
      <c r="D148" s="179" t="s">
        <v>245</v>
      </c>
      <c r="E148" s="187" t="s">
        <v>1</v>
      </c>
      <c r="F148" s="188" t="s">
        <v>33</v>
      </c>
      <c r="H148" s="189">
        <v>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245</v>
      </c>
      <c r="AU148" s="187" t="s">
        <v>33</v>
      </c>
      <c r="AV148" s="14" t="s">
        <v>86</v>
      </c>
      <c r="AW148" s="14" t="s">
        <v>31</v>
      </c>
      <c r="AX148" s="14" t="s">
        <v>33</v>
      </c>
      <c r="AY148" s="187" t="s">
        <v>157</v>
      </c>
    </row>
    <row r="149" spans="1:65" s="2" customFormat="1" ht="16.5" customHeight="1">
      <c r="A149" s="33"/>
      <c r="B149" s="149"/>
      <c r="C149" s="150" t="s">
        <v>200</v>
      </c>
      <c r="D149" s="150" t="s">
        <v>160</v>
      </c>
      <c r="E149" s="151" t="s">
        <v>2712</v>
      </c>
      <c r="F149" s="152" t="s">
        <v>2713</v>
      </c>
      <c r="G149" s="153" t="s">
        <v>183</v>
      </c>
      <c r="H149" s="154">
        <v>1</v>
      </c>
      <c r="I149" s="155"/>
      <c r="J149" s="156">
        <f>ROUND(I149*H149,2)</f>
        <v>0</v>
      </c>
      <c r="K149" s="152" t="s">
        <v>243</v>
      </c>
      <c r="L149" s="34"/>
      <c r="M149" s="157" t="s">
        <v>1</v>
      </c>
      <c r="N149" s="158" t="s">
        <v>43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164</v>
      </c>
      <c r="AT149" s="161" t="s">
        <v>160</v>
      </c>
      <c r="AU149" s="161" t="s">
        <v>33</v>
      </c>
      <c r="AY149" s="18" t="s">
        <v>157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33</v>
      </c>
      <c r="BK149" s="162">
        <f>ROUND(I149*H149,2)</f>
        <v>0</v>
      </c>
      <c r="BL149" s="18" t="s">
        <v>164</v>
      </c>
      <c r="BM149" s="161" t="s">
        <v>278</v>
      </c>
    </row>
    <row r="150" spans="2:51" s="14" customFormat="1" ht="12">
      <c r="B150" s="186"/>
      <c r="D150" s="179" t="s">
        <v>245</v>
      </c>
      <c r="E150" s="187" t="s">
        <v>1</v>
      </c>
      <c r="F150" s="188" t="s">
        <v>33</v>
      </c>
      <c r="H150" s="189">
        <v>1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245</v>
      </c>
      <c r="AU150" s="187" t="s">
        <v>33</v>
      </c>
      <c r="AV150" s="14" t="s">
        <v>86</v>
      </c>
      <c r="AW150" s="14" t="s">
        <v>31</v>
      </c>
      <c r="AX150" s="14" t="s">
        <v>33</v>
      </c>
      <c r="AY150" s="187" t="s">
        <v>157</v>
      </c>
    </row>
    <row r="151" spans="1:65" s="2" customFormat="1" ht="16.5" customHeight="1">
      <c r="A151" s="33"/>
      <c r="B151" s="149"/>
      <c r="C151" s="150" t="s">
        <v>9</v>
      </c>
      <c r="D151" s="150" t="s">
        <v>160</v>
      </c>
      <c r="E151" s="151" t="s">
        <v>2714</v>
      </c>
      <c r="F151" s="152" t="s">
        <v>2715</v>
      </c>
      <c r="G151" s="153" t="s">
        <v>183</v>
      </c>
      <c r="H151" s="154">
        <v>1</v>
      </c>
      <c r="I151" s="155"/>
      <c r="J151" s="156">
        <f>ROUND(I151*H151,2)</f>
        <v>0</v>
      </c>
      <c r="K151" s="152" t="s">
        <v>243</v>
      </c>
      <c r="L151" s="34"/>
      <c r="M151" s="157" t="s">
        <v>1</v>
      </c>
      <c r="N151" s="158" t="s">
        <v>43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164</v>
      </c>
      <c r="AT151" s="161" t="s">
        <v>160</v>
      </c>
      <c r="AU151" s="161" t="s">
        <v>33</v>
      </c>
      <c r="AY151" s="18" t="s">
        <v>157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33</v>
      </c>
      <c r="BK151" s="162">
        <f>ROUND(I151*H151,2)</f>
        <v>0</v>
      </c>
      <c r="BL151" s="18" t="s">
        <v>164</v>
      </c>
      <c r="BM151" s="161" t="s">
        <v>285</v>
      </c>
    </row>
    <row r="152" spans="2:51" s="14" customFormat="1" ht="12">
      <c r="B152" s="186"/>
      <c r="D152" s="179" t="s">
        <v>245</v>
      </c>
      <c r="E152" s="187" t="s">
        <v>1</v>
      </c>
      <c r="F152" s="188" t="s">
        <v>33</v>
      </c>
      <c r="H152" s="189">
        <v>1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245</v>
      </c>
      <c r="AU152" s="187" t="s">
        <v>33</v>
      </c>
      <c r="AV152" s="14" t="s">
        <v>86</v>
      </c>
      <c r="AW152" s="14" t="s">
        <v>31</v>
      </c>
      <c r="AX152" s="14" t="s">
        <v>33</v>
      </c>
      <c r="AY152" s="187" t="s">
        <v>157</v>
      </c>
    </row>
    <row r="153" spans="1:65" s="2" customFormat="1" ht="16.5" customHeight="1">
      <c r="A153" s="33"/>
      <c r="B153" s="149"/>
      <c r="C153" s="150" t="s">
        <v>207</v>
      </c>
      <c r="D153" s="150" t="s">
        <v>160</v>
      </c>
      <c r="E153" s="151" t="s">
        <v>2716</v>
      </c>
      <c r="F153" s="152" t="s">
        <v>2717</v>
      </c>
      <c r="G153" s="153" t="s">
        <v>183</v>
      </c>
      <c r="H153" s="154">
        <v>1</v>
      </c>
      <c r="I153" s="155"/>
      <c r="J153" s="156">
        <f>ROUND(I153*H153,2)</f>
        <v>0</v>
      </c>
      <c r="K153" s="152" t="s">
        <v>243</v>
      </c>
      <c r="L153" s="34"/>
      <c r="M153" s="157" t="s">
        <v>1</v>
      </c>
      <c r="N153" s="158" t="s">
        <v>43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164</v>
      </c>
      <c r="AT153" s="161" t="s">
        <v>160</v>
      </c>
      <c r="AU153" s="161" t="s">
        <v>33</v>
      </c>
      <c r="AY153" s="18" t="s">
        <v>157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33</v>
      </c>
      <c r="BK153" s="162">
        <f>ROUND(I153*H153,2)</f>
        <v>0</v>
      </c>
      <c r="BL153" s="18" t="s">
        <v>164</v>
      </c>
      <c r="BM153" s="161" t="s">
        <v>295</v>
      </c>
    </row>
    <row r="154" spans="2:51" s="14" customFormat="1" ht="12">
      <c r="B154" s="186"/>
      <c r="D154" s="179" t="s">
        <v>245</v>
      </c>
      <c r="E154" s="187" t="s">
        <v>1</v>
      </c>
      <c r="F154" s="188" t="s">
        <v>33</v>
      </c>
      <c r="H154" s="189">
        <v>1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245</v>
      </c>
      <c r="AU154" s="187" t="s">
        <v>33</v>
      </c>
      <c r="AV154" s="14" t="s">
        <v>86</v>
      </c>
      <c r="AW154" s="14" t="s">
        <v>31</v>
      </c>
      <c r="AX154" s="14" t="s">
        <v>33</v>
      </c>
      <c r="AY154" s="187" t="s">
        <v>157</v>
      </c>
    </row>
    <row r="155" spans="1:65" s="2" customFormat="1" ht="16.5" customHeight="1">
      <c r="A155" s="33"/>
      <c r="B155" s="149"/>
      <c r="C155" s="150" t="s">
        <v>190</v>
      </c>
      <c r="D155" s="150" t="s">
        <v>160</v>
      </c>
      <c r="E155" s="151" t="s">
        <v>2718</v>
      </c>
      <c r="F155" s="152" t="s">
        <v>2719</v>
      </c>
      <c r="G155" s="153" t="s">
        <v>183</v>
      </c>
      <c r="H155" s="154">
        <v>1</v>
      </c>
      <c r="I155" s="155"/>
      <c r="J155" s="156">
        <f>ROUND(I155*H155,2)</f>
        <v>0</v>
      </c>
      <c r="K155" s="152" t="s">
        <v>243</v>
      </c>
      <c r="L155" s="34"/>
      <c r="M155" s="157" t="s">
        <v>1</v>
      </c>
      <c r="N155" s="158" t="s">
        <v>43</v>
      </c>
      <c r="O155" s="59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164</v>
      </c>
      <c r="AT155" s="161" t="s">
        <v>160</v>
      </c>
      <c r="AU155" s="161" t="s">
        <v>33</v>
      </c>
      <c r="AY155" s="18" t="s">
        <v>157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33</v>
      </c>
      <c r="BK155" s="162">
        <f>ROUND(I155*H155,2)</f>
        <v>0</v>
      </c>
      <c r="BL155" s="18" t="s">
        <v>164</v>
      </c>
      <c r="BM155" s="161" t="s">
        <v>297</v>
      </c>
    </row>
    <row r="156" spans="2:51" s="14" customFormat="1" ht="12">
      <c r="B156" s="186"/>
      <c r="D156" s="179" t="s">
        <v>245</v>
      </c>
      <c r="E156" s="187" t="s">
        <v>1</v>
      </c>
      <c r="F156" s="188" t="s">
        <v>33</v>
      </c>
      <c r="H156" s="189">
        <v>1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245</v>
      </c>
      <c r="AU156" s="187" t="s">
        <v>33</v>
      </c>
      <c r="AV156" s="14" t="s">
        <v>86</v>
      </c>
      <c r="AW156" s="14" t="s">
        <v>31</v>
      </c>
      <c r="AX156" s="14" t="s">
        <v>33</v>
      </c>
      <c r="AY156" s="187" t="s">
        <v>157</v>
      </c>
    </row>
    <row r="157" spans="1:65" s="2" customFormat="1" ht="16.5" customHeight="1">
      <c r="A157" s="33"/>
      <c r="B157" s="149"/>
      <c r="C157" s="150" t="s">
        <v>217</v>
      </c>
      <c r="D157" s="150" t="s">
        <v>160</v>
      </c>
      <c r="E157" s="151" t="s">
        <v>2720</v>
      </c>
      <c r="F157" s="152" t="s">
        <v>2721</v>
      </c>
      <c r="G157" s="153" t="s">
        <v>183</v>
      </c>
      <c r="H157" s="154">
        <v>1</v>
      </c>
      <c r="I157" s="155"/>
      <c r="J157" s="156">
        <f>ROUND(I157*H157,2)</f>
        <v>0</v>
      </c>
      <c r="K157" s="152" t="s">
        <v>243</v>
      </c>
      <c r="L157" s="34"/>
      <c r="M157" s="157" t="s">
        <v>1</v>
      </c>
      <c r="N157" s="158" t="s">
        <v>43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164</v>
      </c>
      <c r="AT157" s="161" t="s">
        <v>160</v>
      </c>
      <c r="AU157" s="161" t="s">
        <v>33</v>
      </c>
      <c r="AY157" s="18" t="s">
        <v>157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33</v>
      </c>
      <c r="BK157" s="162">
        <f>ROUND(I157*H157,2)</f>
        <v>0</v>
      </c>
      <c r="BL157" s="18" t="s">
        <v>164</v>
      </c>
      <c r="BM157" s="161" t="s">
        <v>302</v>
      </c>
    </row>
    <row r="158" spans="2:51" s="14" customFormat="1" ht="12">
      <c r="B158" s="186"/>
      <c r="D158" s="179" t="s">
        <v>245</v>
      </c>
      <c r="E158" s="187" t="s">
        <v>1</v>
      </c>
      <c r="F158" s="188" t="s">
        <v>33</v>
      </c>
      <c r="H158" s="189">
        <v>1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245</v>
      </c>
      <c r="AU158" s="187" t="s">
        <v>33</v>
      </c>
      <c r="AV158" s="14" t="s">
        <v>86</v>
      </c>
      <c r="AW158" s="14" t="s">
        <v>31</v>
      </c>
      <c r="AX158" s="14" t="s">
        <v>33</v>
      </c>
      <c r="AY158" s="187" t="s">
        <v>157</v>
      </c>
    </row>
    <row r="159" spans="1:65" s="2" customFormat="1" ht="16.5" customHeight="1">
      <c r="A159" s="33"/>
      <c r="B159" s="149"/>
      <c r="C159" s="150" t="s">
        <v>169</v>
      </c>
      <c r="D159" s="150" t="s">
        <v>160</v>
      </c>
      <c r="E159" s="151" t="s">
        <v>2722</v>
      </c>
      <c r="F159" s="152" t="s">
        <v>2723</v>
      </c>
      <c r="G159" s="153" t="s">
        <v>183</v>
      </c>
      <c r="H159" s="154">
        <v>1</v>
      </c>
      <c r="I159" s="155"/>
      <c r="J159" s="156">
        <f>ROUND(I159*H159,2)</f>
        <v>0</v>
      </c>
      <c r="K159" s="152" t="s">
        <v>243</v>
      </c>
      <c r="L159" s="34"/>
      <c r="M159" s="157" t="s">
        <v>1</v>
      </c>
      <c r="N159" s="158" t="s">
        <v>43</v>
      </c>
      <c r="O159" s="59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1" t="s">
        <v>164</v>
      </c>
      <c r="AT159" s="161" t="s">
        <v>160</v>
      </c>
      <c r="AU159" s="161" t="s">
        <v>33</v>
      </c>
      <c r="AY159" s="18" t="s">
        <v>157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8" t="s">
        <v>33</v>
      </c>
      <c r="BK159" s="162">
        <f>ROUND(I159*H159,2)</f>
        <v>0</v>
      </c>
      <c r="BL159" s="18" t="s">
        <v>164</v>
      </c>
      <c r="BM159" s="161" t="s">
        <v>310</v>
      </c>
    </row>
    <row r="160" spans="2:51" s="14" customFormat="1" ht="12">
      <c r="B160" s="186"/>
      <c r="D160" s="179" t="s">
        <v>245</v>
      </c>
      <c r="E160" s="187" t="s">
        <v>1</v>
      </c>
      <c r="F160" s="188" t="s">
        <v>33</v>
      </c>
      <c r="H160" s="189">
        <v>1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245</v>
      </c>
      <c r="AU160" s="187" t="s">
        <v>33</v>
      </c>
      <c r="AV160" s="14" t="s">
        <v>86</v>
      </c>
      <c r="AW160" s="14" t="s">
        <v>31</v>
      </c>
      <c r="AX160" s="14" t="s">
        <v>33</v>
      </c>
      <c r="AY160" s="187" t="s">
        <v>157</v>
      </c>
    </row>
    <row r="161" spans="1:65" s="2" customFormat="1" ht="16.5" customHeight="1">
      <c r="A161" s="33"/>
      <c r="B161" s="149"/>
      <c r="C161" s="150" t="s">
        <v>226</v>
      </c>
      <c r="D161" s="150" t="s">
        <v>160</v>
      </c>
      <c r="E161" s="151" t="s">
        <v>2724</v>
      </c>
      <c r="F161" s="152" t="s">
        <v>2725</v>
      </c>
      <c r="G161" s="153" t="s">
        <v>183</v>
      </c>
      <c r="H161" s="154">
        <v>1</v>
      </c>
      <c r="I161" s="155"/>
      <c r="J161" s="156">
        <f>ROUND(I161*H161,2)</f>
        <v>0</v>
      </c>
      <c r="K161" s="152" t="s">
        <v>1</v>
      </c>
      <c r="L161" s="34"/>
      <c r="M161" s="157" t="s">
        <v>1</v>
      </c>
      <c r="N161" s="158" t="s">
        <v>43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164</v>
      </c>
      <c r="AT161" s="161" t="s">
        <v>160</v>
      </c>
      <c r="AU161" s="161" t="s">
        <v>33</v>
      </c>
      <c r="AY161" s="18" t="s">
        <v>157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33</v>
      </c>
      <c r="BK161" s="162">
        <f>ROUND(I161*H161,2)</f>
        <v>0</v>
      </c>
      <c r="BL161" s="18" t="s">
        <v>164</v>
      </c>
      <c r="BM161" s="161" t="s">
        <v>2726</v>
      </c>
    </row>
    <row r="162" spans="2:51" s="13" customFormat="1" ht="12">
      <c r="B162" s="178"/>
      <c r="D162" s="179" t="s">
        <v>245</v>
      </c>
      <c r="E162" s="180" t="s">
        <v>1</v>
      </c>
      <c r="F162" s="181" t="s">
        <v>2727</v>
      </c>
      <c r="H162" s="180" t="s">
        <v>1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80" t="s">
        <v>245</v>
      </c>
      <c r="AU162" s="180" t="s">
        <v>33</v>
      </c>
      <c r="AV162" s="13" t="s">
        <v>33</v>
      </c>
      <c r="AW162" s="13" t="s">
        <v>31</v>
      </c>
      <c r="AX162" s="13" t="s">
        <v>78</v>
      </c>
      <c r="AY162" s="180" t="s">
        <v>157</v>
      </c>
    </row>
    <row r="163" spans="2:51" s="13" customFormat="1" ht="12">
      <c r="B163" s="178"/>
      <c r="D163" s="179" t="s">
        <v>245</v>
      </c>
      <c r="E163" s="180" t="s">
        <v>1</v>
      </c>
      <c r="F163" s="181" t="s">
        <v>2728</v>
      </c>
      <c r="H163" s="180" t="s">
        <v>1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80" t="s">
        <v>245</v>
      </c>
      <c r="AU163" s="180" t="s">
        <v>33</v>
      </c>
      <c r="AV163" s="13" t="s">
        <v>33</v>
      </c>
      <c r="AW163" s="13" t="s">
        <v>31</v>
      </c>
      <c r="AX163" s="13" t="s">
        <v>78</v>
      </c>
      <c r="AY163" s="180" t="s">
        <v>157</v>
      </c>
    </row>
    <row r="164" spans="2:51" s="13" customFormat="1" ht="12">
      <c r="B164" s="178"/>
      <c r="D164" s="179" t="s">
        <v>245</v>
      </c>
      <c r="E164" s="180" t="s">
        <v>1</v>
      </c>
      <c r="F164" s="181" t="s">
        <v>2729</v>
      </c>
      <c r="H164" s="180" t="s">
        <v>1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80" t="s">
        <v>245</v>
      </c>
      <c r="AU164" s="180" t="s">
        <v>33</v>
      </c>
      <c r="AV164" s="13" t="s">
        <v>33</v>
      </c>
      <c r="AW164" s="13" t="s">
        <v>31</v>
      </c>
      <c r="AX164" s="13" t="s">
        <v>78</v>
      </c>
      <c r="AY164" s="180" t="s">
        <v>157</v>
      </c>
    </row>
    <row r="165" spans="2:51" s="13" customFormat="1" ht="12">
      <c r="B165" s="178"/>
      <c r="D165" s="179" t="s">
        <v>245</v>
      </c>
      <c r="E165" s="180" t="s">
        <v>1</v>
      </c>
      <c r="F165" s="181" t="s">
        <v>2730</v>
      </c>
      <c r="H165" s="180" t="s">
        <v>1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80" t="s">
        <v>245</v>
      </c>
      <c r="AU165" s="180" t="s">
        <v>33</v>
      </c>
      <c r="AV165" s="13" t="s">
        <v>33</v>
      </c>
      <c r="AW165" s="13" t="s">
        <v>31</v>
      </c>
      <c r="AX165" s="13" t="s">
        <v>78</v>
      </c>
      <c r="AY165" s="180" t="s">
        <v>157</v>
      </c>
    </row>
    <row r="166" spans="2:51" s="14" customFormat="1" ht="12">
      <c r="B166" s="186"/>
      <c r="D166" s="179" t="s">
        <v>245</v>
      </c>
      <c r="E166" s="187" t="s">
        <v>1</v>
      </c>
      <c r="F166" s="188" t="s">
        <v>33</v>
      </c>
      <c r="H166" s="189">
        <v>1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245</v>
      </c>
      <c r="AU166" s="187" t="s">
        <v>33</v>
      </c>
      <c r="AV166" s="14" t="s">
        <v>86</v>
      </c>
      <c r="AW166" s="14" t="s">
        <v>31</v>
      </c>
      <c r="AX166" s="14" t="s">
        <v>33</v>
      </c>
      <c r="AY166" s="187" t="s">
        <v>157</v>
      </c>
    </row>
    <row r="167" spans="1:65" s="2" customFormat="1" ht="16.5" customHeight="1">
      <c r="A167" s="33"/>
      <c r="B167" s="149"/>
      <c r="C167" s="150" t="s">
        <v>196</v>
      </c>
      <c r="D167" s="150" t="s">
        <v>160</v>
      </c>
      <c r="E167" s="151" t="s">
        <v>2731</v>
      </c>
      <c r="F167" s="152" t="s">
        <v>2732</v>
      </c>
      <c r="G167" s="153" t="s">
        <v>183</v>
      </c>
      <c r="H167" s="154">
        <v>1</v>
      </c>
      <c r="I167" s="155"/>
      <c r="J167" s="156">
        <f>ROUND(I167*H167,2)</f>
        <v>0</v>
      </c>
      <c r="K167" s="152" t="s">
        <v>1</v>
      </c>
      <c r="L167" s="34"/>
      <c r="M167" s="157" t="s">
        <v>1</v>
      </c>
      <c r="N167" s="158" t="s">
        <v>43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164</v>
      </c>
      <c r="AT167" s="161" t="s">
        <v>160</v>
      </c>
      <c r="AU167" s="161" t="s">
        <v>33</v>
      </c>
      <c r="AY167" s="18" t="s">
        <v>157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33</v>
      </c>
      <c r="BK167" s="162">
        <f>ROUND(I167*H167,2)</f>
        <v>0</v>
      </c>
      <c r="BL167" s="18" t="s">
        <v>164</v>
      </c>
      <c r="BM167" s="161" t="s">
        <v>2733</v>
      </c>
    </row>
    <row r="168" spans="2:51" s="14" customFormat="1" ht="12">
      <c r="B168" s="186"/>
      <c r="D168" s="179" t="s">
        <v>245</v>
      </c>
      <c r="E168" s="187" t="s">
        <v>1</v>
      </c>
      <c r="F168" s="188" t="s">
        <v>33</v>
      </c>
      <c r="H168" s="189">
        <v>1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245</v>
      </c>
      <c r="AU168" s="187" t="s">
        <v>33</v>
      </c>
      <c r="AV168" s="14" t="s">
        <v>86</v>
      </c>
      <c r="AW168" s="14" t="s">
        <v>31</v>
      </c>
      <c r="AX168" s="14" t="s">
        <v>33</v>
      </c>
      <c r="AY168" s="187" t="s">
        <v>157</v>
      </c>
    </row>
    <row r="169" spans="1:65" s="2" customFormat="1" ht="16.5" customHeight="1">
      <c r="A169" s="33"/>
      <c r="B169" s="149"/>
      <c r="C169" s="150" t="s">
        <v>276</v>
      </c>
      <c r="D169" s="150" t="s">
        <v>160</v>
      </c>
      <c r="E169" s="151" t="s">
        <v>2734</v>
      </c>
      <c r="F169" s="152" t="s">
        <v>2735</v>
      </c>
      <c r="G169" s="153" t="s">
        <v>183</v>
      </c>
      <c r="H169" s="154">
        <v>1</v>
      </c>
      <c r="I169" s="155"/>
      <c r="J169" s="156">
        <f>ROUND(I169*H169,2)</f>
        <v>0</v>
      </c>
      <c r="K169" s="152" t="s">
        <v>243</v>
      </c>
      <c r="L169" s="34"/>
      <c r="M169" s="157" t="s">
        <v>1</v>
      </c>
      <c r="N169" s="158" t="s">
        <v>43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164</v>
      </c>
      <c r="AT169" s="161" t="s">
        <v>160</v>
      </c>
      <c r="AU169" s="161" t="s">
        <v>33</v>
      </c>
      <c r="AY169" s="18" t="s">
        <v>157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33</v>
      </c>
      <c r="BK169" s="162">
        <f>ROUND(I169*H169,2)</f>
        <v>0</v>
      </c>
      <c r="BL169" s="18" t="s">
        <v>164</v>
      </c>
      <c r="BM169" s="161" t="s">
        <v>1189</v>
      </c>
    </row>
    <row r="170" spans="2:51" s="14" customFormat="1" ht="12">
      <c r="B170" s="186"/>
      <c r="D170" s="179" t="s">
        <v>245</v>
      </c>
      <c r="E170" s="187" t="s">
        <v>1</v>
      </c>
      <c r="F170" s="188" t="s">
        <v>33</v>
      </c>
      <c r="H170" s="189">
        <v>1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245</v>
      </c>
      <c r="AU170" s="187" t="s">
        <v>33</v>
      </c>
      <c r="AV170" s="14" t="s">
        <v>86</v>
      </c>
      <c r="AW170" s="14" t="s">
        <v>31</v>
      </c>
      <c r="AX170" s="14" t="s">
        <v>33</v>
      </c>
      <c r="AY170" s="187" t="s">
        <v>157</v>
      </c>
    </row>
    <row r="171" spans="1:65" s="2" customFormat="1" ht="21.75" customHeight="1">
      <c r="A171" s="33"/>
      <c r="B171" s="149"/>
      <c r="C171" s="150" t="s">
        <v>199</v>
      </c>
      <c r="D171" s="150" t="s">
        <v>160</v>
      </c>
      <c r="E171" s="151" t="s">
        <v>2736</v>
      </c>
      <c r="F171" s="152" t="s">
        <v>2737</v>
      </c>
      <c r="G171" s="153" t="s">
        <v>2738</v>
      </c>
      <c r="H171" s="154">
        <v>73.5</v>
      </c>
      <c r="I171" s="155"/>
      <c r="J171" s="156">
        <f>ROUND(I171*H171,2)</f>
        <v>0</v>
      </c>
      <c r="K171" s="152" t="s">
        <v>1</v>
      </c>
      <c r="L171" s="34"/>
      <c r="M171" s="157" t="s">
        <v>1</v>
      </c>
      <c r="N171" s="158" t="s">
        <v>43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164</v>
      </c>
      <c r="AT171" s="161" t="s">
        <v>160</v>
      </c>
      <c r="AU171" s="161" t="s">
        <v>33</v>
      </c>
      <c r="AY171" s="18" t="s">
        <v>157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33</v>
      </c>
      <c r="BK171" s="162">
        <f>ROUND(I171*H171,2)</f>
        <v>0</v>
      </c>
      <c r="BL171" s="18" t="s">
        <v>164</v>
      </c>
      <c r="BM171" s="161" t="s">
        <v>2739</v>
      </c>
    </row>
    <row r="172" spans="2:51" s="14" customFormat="1" ht="12">
      <c r="B172" s="186"/>
      <c r="D172" s="179" t="s">
        <v>245</v>
      </c>
      <c r="E172" s="187" t="s">
        <v>1</v>
      </c>
      <c r="F172" s="188" t="s">
        <v>2740</v>
      </c>
      <c r="H172" s="189">
        <v>73.5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245</v>
      </c>
      <c r="AU172" s="187" t="s">
        <v>33</v>
      </c>
      <c r="AV172" s="14" t="s">
        <v>86</v>
      </c>
      <c r="AW172" s="14" t="s">
        <v>31</v>
      </c>
      <c r="AX172" s="14" t="s">
        <v>33</v>
      </c>
      <c r="AY172" s="187" t="s">
        <v>157</v>
      </c>
    </row>
    <row r="173" spans="1:65" s="2" customFormat="1" ht="16.5" customHeight="1">
      <c r="A173" s="33"/>
      <c r="B173" s="149"/>
      <c r="C173" s="150" t="s">
        <v>7</v>
      </c>
      <c r="D173" s="150" t="s">
        <v>160</v>
      </c>
      <c r="E173" s="151" t="s">
        <v>2741</v>
      </c>
      <c r="F173" s="152" t="s">
        <v>2742</v>
      </c>
      <c r="G173" s="153" t="s">
        <v>183</v>
      </c>
      <c r="H173" s="154">
        <v>3</v>
      </c>
      <c r="I173" s="155"/>
      <c r="J173" s="156">
        <f>ROUND(I173*H173,2)</f>
        <v>0</v>
      </c>
      <c r="K173" s="152" t="s">
        <v>1</v>
      </c>
      <c r="L173" s="34"/>
      <c r="M173" s="157" t="s">
        <v>1</v>
      </c>
      <c r="N173" s="158" t="s">
        <v>43</v>
      </c>
      <c r="O173" s="59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164</v>
      </c>
      <c r="AT173" s="161" t="s">
        <v>160</v>
      </c>
      <c r="AU173" s="161" t="s">
        <v>33</v>
      </c>
      <c r="AY173" s="18" t="s">
        <v>157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8" t="s">
        <v>33</v>
      </c>
      <c r="BK173" s="162">
        <f>ROUND(I173*H173,2)</f>
        <v>0</v>
      </c>
      <c r="BL173" s="18" t="s">
        <v>164</v>
      </c>
      <c r="BM173" s="161" t="s">
        <v>2743</v>
      </c>
    </row>
    <row r="174" spans="2:51" s="13" customFormat="1" ht="12">
      <c r="B174" s="178"/>
      <c r="D174" s="179" t="s">
        <v>245</v>
      </c>
      <c r="E174" s="180" t="s">
        <v>1</v>
      </c>
      <c r="F174" s="181" t="s">
        <v>2744</v>
      </c>
      <c r="H174" s="180" t="s">
        <v>1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80" t="s">
        <v>245</v>
      </c>
      <c r="AU174" s="180" t="s">
        <v>33</v>
      </c>
      <c r="AV174" s="13" t="s">
        <v>33</v>
      </c>
      <c r="AW174" s="13" t="s">
        <v>31</v>
      </c>
      <c r="AX174" s="13" t="s">
        <v>78</v>
      </c>
      <c r="AY174" s="180" t="s">
        <v>157</v>
      </c>
    </row>
    <row r="175" spans="2:51" s="13" customFormat="1" ht="12">
      <c r="B175" s="178"/>
      <c r="D175" s="179" t="s">
        <v>245</v>
      </c>
      <c r="E175" s="180" t="s">
        <v>1</v>
      </c>
      <c r="F175" s="181" t="s">
        <v>2745</v>
      </c>
      <c r="H175" s="180" t="s">
        <v>1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80" t="s">
        <v>245</v>
      </c>
      <c r="AU175" s="180" t="s">
        <v>33</v>
      </c>
      <c r="AV175" s="13" t="s">
        <v>33</v>
      </c>
      <c r="AW175" s="13" t="s">
        <v>31</v>
      </c>
      <c r="AX175" s="13" t="s">
        <v>78</v>
      </c>
      <c r="AY175" s="180" t="s">
        <v>157</v>
      </c>
    </row>
    <row r="176" spans="2:51" s="13" customFormat="1" ht="12">
      <c r="B176" s="178"/>
      <c r="D176" s="179" t="s">
        <v>245</v>
      </c>
      <c r="E176" s="180" t="s">
        <v>1</v>
      </c>
      <c r="F176" s="181" t="s">
        <v>2746</v>
      </c>
      <c r="H176" s="180" t="s">
        <v>1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80" t="s">
        <v>245</v>
      </c>
      <c r="AU176" s="180" t="s">
        <v>33</v>
      </c>
      <c r="AV176" s="13" t="s">
        <v>33</v>
      </c>
      <c r="AW176" s="13" t="s">
        <v>31</v>
      </c>
      <c r="AX176" s="13" t="s">
        <v>78</v>
      </c>
      <c r="AY176" s="180" t="s">
        <v>157</v>
      </c>
    </row>
    <row r="177" spans="2:51" s="13" customFormat="1" ht="12">
      <c r="B177" s="178"/>
      <c r="D177" s="179" t="s">
        <v>245</v>
      </c>
      <c r="E177" s="180" t="s">
        <v>1</v>
      </c>
      <c r="F177" s="181" t="s">
        <v>2747</v>
      </c>
      <c r="H177" s="180" t="s">
        <v>1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80" t="s">
        <v>245</v>
      </c>
      <c r="AU177" s="180" t="s">
        <v>33</v>
      </c>
      <c r="AV177" s="13" t="s">
        <v>33</v>
      </c>
      <c r="AW177" s="13" t="s">
        <v>31</v>
      </c>
      <c r="AX177" s="13" t="s">
        <v>78</v>
      </c>
      <c r="AY177" s="180" t="s">
        <v>157</v>
      </c>
    </row>
    <row r="178" spans="2:51" s="13" customFormat="1" ht="12">
      <c r="B178" s="178"/>
      <c r="D178" s="179" t="s">
        <v>245</v>
      </c>
      <c r="E178" s="180" t="s">
        <v>1</v>
      </c>
      <c r="F178" s="181" t="s">
        <v>2748</v>
      </c>
      <c r="H178" s="180" t="s">
        <v>1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80" t="s">
        <v>245</v>
      </c>
      <c r="AU178" s="180" t="s">
        <v>33</v>
      </c>
      <c r="AV178" s="13" t="s">
        <v>33</v>
      </c>
      <c r="AW178" s="13" t="s">
        <v>31</v>
      </c>
      <c r="AX178" s="13" t="s">
        <v>78</v>
      </c>
      <c r="AY178" s="180" t="s">
        <v>157</v>
      </c>
    </row>
    <row r="179" spans="2:51" s="13" customFormat="1" ht="12">
      <c r="B179" s="178"/>
      <c r="D179" s="179" t="s">
        <v>245</v>
      </c>
      <c r="E179" s="180" t="s">
        <v>1</v>
      </c>
      <c r="F179" s="181" t="s">
        <v>2749</v>
      </c>
      <c r="H179" s="180" t="s">
        <v>1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80" t="s">
        <v>245</v>
      </c>
      <c r="AU179" s="180" t="s">
        <v>33</v>
      </c>
      <c r="AV179" s="13" t="s">
        <v>33</v>
      </c>
      <c r="AW179" s="13" t="s">
        <v>31</v>
      </c>
      <c r="AX179" s="13" t="s">
        <v>78</v>
      </c>
      <c r="AY179" s="180" t="s">
        <v>157</v>
      </c>
    </row>
    <row r="180" spans="2:51" s="13" customFormat="1" ht="12">
      <c r="B180" s="178"/>
      <c r="D180" s="179" t="s">
        <v>245</v>
      </c>
      <c r="E180" s="180" t="s">
        <v>1</v>
      </c>
      <c r="F180" s="181" t="s">
        <v>2750</v>
      </c>
      <c r="H180" s="180" t="s">
        <v>1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80" t="s">
        <v>245</v>
      </c>
      <c r="AU180" s="180" t="s">
        <v>33</v>
      </c>
      <c r="AV180" s="13" t="s">
        <v>33</v>
      </c>
      <c r="AW180" s="13" t="s">
        <v>31</v>
      </c>
      <c r="AX180" s="13" t="s">
        <v>78</v>
      </c>
      <c r="AY180" s="180" t="s">
        <v>157</v>
      </c>
    </row>
    <row r="181" spans="2:51" s="13" customFormat="1" ht="12">
      <c r="B181" s="178"/>
      <c r="D181" s="179" t="s">
        <v>245</v>
      </c>
      <c r="E181" s="180" t="s">
        <v>1</v>
      </c>
      <c r="F181" s="181" t="s">
        <v>2751</v>
      </c>
      <c r="H181" s="180" t="s">
        <v>1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80" t="s">
        <v>245</v>
      </c>
      <c r="AU181" s="180" t="s">
        <v>33</v>
      </c>
      <c r="AV181" s="13" t="s">
        <v>33</v>
      </c>
      <c r="AW181" s="13" t="s">
        <v>31</v>
      </c>
      <c r="AX181" s="13" t="s">
        <v>78</v>
      </c>
      <c r="AY181" s="180" t="s">
        <v>157</v>
      </c>
    </row>
    <row r="182" spans="2:51" s="13" customFormat="1" ht="12">
      <c r="B182" s="178"/>
      <c r="D182" s="179" t="s">
        <v>245</v>
      </c>
      <c r="E182" s="180" t="s">
        <v>1</v>
      </c>
      <c r="F182" s="181" t="s">
        <v>2752</v>
      </c>
      <c r="H182" s="180" t="s">
        <v>1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80" t="s">
        <v>245</v>
      </c>
      <c r="AU182" s="180" t="s">
        <v>33</v>
      </c>
      <c r="AV182" s="13" t="s">
        <v>33</v>
      </c>
      <c r="AW182" s="13" t="s">
        <v>31</v>
      </c>
      <c r="AX182" s="13" t="s">
        <v>78</v>
      </c>
      <c r="AY182" s="180" t="s">
        <v>157</v>
      </c>
    </row>
    <row r="183" spans="2:51" s="13" customFormat="1" ht="12">
      <c r="B183" s="178"/>
      <c r="D183" s="179" t="s">
        <v>245</v>
      </c>
      <c r="E183" s="180" t="s">
        <v>1</v>
      </c>
      <c r="F183" s="181" t="s">
        <v>2753</v>
      </c>
      <c r="H183" s="180" t="s">
        <v>1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80" t="s">
        <v>245</v>
      </c>
      <c r="AU183" s="180" t="s">
        <v>33</v>
      </c>
      <c r="AV183" s="13" t="s">
        <v>33</v>
      </c>
      <c r="AW183" s="13" t="s">
        <v>31</v>
      </c>
      <c r="AX183" s="13" t="s">
        <v>78</v>
      </c>
      <c r="AY183" s="180" t="s">
        <v>157</v>
      </c>
    </row>
    <row r="184" spans="2:51" s="13" customFormat="1" ht="12">
      <c r="B184" s="178"/>
      <c r="D184" s="179" t="s">
        <v>245</v>
      </c>
      <c r="E184" s="180" t="s">
        <v>1</v>
      </c>
      <c r="F184" s="181" t="s">
        <v>2754</v>
      </c>
      <c r="H184" s="180" t="s">
        <v>1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80" t="s">
        <v>245</v>
      </c>
      <c r="AU184" s="180" t="s">
        <v>33</v>
      </c>
      <c r="AV184" s="13" t="s">
        <v>33</v>
      </c>
      <c r="AW184" s="13" t="s">
        <v>31</v>
      </c>
      <c r="AX184" s="13" t="s">
        <v>78</v>
      </c>
      <c r="AY184" s="180" t="s">
        <v>157</v>
      </c>
    </row>
    <row r="185" spans="2:51" s="13" customFormat="1" ht="12">
      <c r="B185" s="178"/>
      <c r="D185" s="179" t="s">
        <v>245</v>
      </c>
      <c r="E185" s="180" t="s">
        <v>1</v>
      </c>
      <c r="F185" s="181" t="s">
        <v>2755</v>
      </c>
      <c r="H185" s="180" t="s">
        <v>1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80" t="s">
        <v>245</v>
      </c>
      <c r="AU185" s="180" t="s">
        <v>33</v>
      </c>
      <c r="AV185" s="13" t="s">
        <v>33</v>
      </c>
      <c r="AW185" s="13" t="s">
        <v>31</v>
      </c>
      <c r="AX185" s="13" t="s">
        <v>78</v>
      </c>
      <c r="AY185" s="180" t="s">
        <v>157</v>
      </c>
    </row>
    <row r="186" spans="2:51" s="14" customFormat="1" ht="12">
      <c r="B186" s="186"/>
      <c r="D186" s="179" t="s">
        <v>245</v>
      </c>
      <c r="E186" s="187" t="s">
        <v>1</v>
      </c>
      <c r="F186" s="188" t="s">
        <v>113</v>
      </c>
      <c r="H186" s="189">
        <v>3</v>
      </c>
      <c r="I186" s="190"/>
      <c r="L186" s="186"/>
      <c r="M186" s="194"/>
      <c r="N186" s="195"/>
      <c r="O186" s="195"/>
      <c r="P186" s="195"/>
      <c r="Q186" s="195"/>
      <c r="R186" s="195"/>
      <c r="S186" s="195"/>
      <c r="T186" s="196"/>
      <c r="AT186" s="187" t="s">
        <v>245</v>
      </c>
      <c r="AU186" s="187" t="s">
        <v>33</v>
      </c>
      <c r="AV186" s="14" t="s">
        <v>86</v>
      </c>
      <c r="AW186" s="14" t="s">
        <v>31</v>
      </c>
      <c r="AX186" s="14" t="s">
        <v>33</v>
      </c>
      <c r="AY186" s="187" t="s">
        <v>157</v>
      </c>
    </row>
    <row r="187" spans="1:31" s="2" customFormat="1" ht="6.95" customHeight="1">
      <c r="A187" s="33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34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autoFilter ref="C116:K18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Marek</cp:lastModifiedBy>
  <dcterms:created xsi:type="dcterms:W3CDTF">2024-02-05T08:11:21Z</dcterms:created>
  <dcterms:modified xsi:type="dcterms:W3CDTF">2024-02-05T08:17:57Z</dcterms:modified>
  <cp:category/>
  <cp:version/>
  <cp:contentType/>
  <cp:contentStatus/>
</cp:coreProperties>
</file>