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Kros\Patkova\Export\"/>
    </mc:Choice>
  </mc:AlternateContent>
  <bookViews>
    <workbookView xWindow="0" yWindow="0" windowWidth="0" windowHeight="0"/>
  </bookViews>
  <sheets>
    <sheet name="Rekapitulace stavby" sheetId="1" r:id="rId1"/>
    <sheet name="Část A - Rekonstrukce vod..." sheetId="2" r:id="rId2"/>
    <sheet name="Část B - Náhradní zásobení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'Část A - Rekonstrukce vod...'!$C$91:$K$632</definedName>
    <definedName name="_xlnm.Print_Area" localSheetId="1">'Část A - Rekonstrukce vod...'!$C$4:$J$39,'Část A - Rekonstrukce vod...'!$C$45:$J$73,'Část A - Rekonstrukce vod...'!$C$79:$K$632</definedName>
    <definedName name="_xlnm.Print_Titles" localSheetId="1">'Část A - Rekonstrukce vod...'!$91:$91</definedName>
    <definedName name="_xlnm._FilterDatabase" localSheetId="2" hidden="1">'Část B - Náhradní zásobení'!$C$87:$K$337</definedName>
    <definedName name="_xlnm.Print_Area" localSheetId="2">'Část B - Náhradní zásobení'!$C$4:$J$39,'Část B - Náhradní zásobení'!$C$45:$J$69,'Část B - Náhradní zásobení'!$C$75:$K$337</definedName>
    <definedName name="_xlnm.Print_Titles" localSheetId="2">'Část B - Náhradní zásobení'!$87:$87</definedName>
    <definedName name="_xlnm._FilterDatabase" localSheetId="3" hidden="1">'VON - Vedlejší a ostatní ...'!$C$78:$K$118</definedName>
    <definedName name="_xlnm.Print_Area" localSheetId="3">'VON - Vedlejší a ostatní ...'!$C$4:$J$39,'VON - Vedlejší a ostatní ...'!$C$45:$J$60,'VON - Vedlejší a ostatní ...'!$C$66:$K$118</definedName>
    <definedName name="_xlnm.Print_Titles" localSheetId="3">'VON - Vedlejší a ostatní ...'!$78:$78</definedName>
    <definedName name="_xlnm.Print_Area" localSheetId="4">'Seznam figur'!$C$4:$G$296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BI83"/>
  <c r="BH83"/>
  <c r="BG83"/>
  <c r="BF83"/>
  <c r="T83"/>
  <c r="R83"/>
  <c r="P83"/>
  <c r="BI80"/>
  <c r="BH80"/>
  <c r="BG80"/>
  <c r="BF80"/>
  <c r="T80"/>
  <c r="R80"/>
  <c r="P80"/>
  <c r="J75"/>
  <c r="F75"/>
  <c r="F73"/>
  <c r="E71"/>
  <c r="J54"/>
  <c r="F54"/>
  <c r="F52"/>
  <c r="E50"/>
  <c r="J24"/>
  <c r="E24"/>
  <c r="J76"/>
  <c r="J23"/>
  <c r="J18"/>
  <c r="E18"/>
  <c r="F76"/>
  <c r="J17"/>
  <c r="J12"/>
  <c r="J73"/>
  <c r="E7"/>
  <c r="E48"/>
  <c i="3" r="J37"/>
  <c r="J36"/>
  <c i="1" r="AY56"/>
  <c i="3" r="J35"/>
  <c i="1" r="AX56"/>
  <c i="3" r="BI335"/>
  <c r="BH335"/>
  <c r="BG335"/>
  <c r="BF335"/>
  <c r="T335"/>
  <c r="R335"/>
  <c r="P335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2"/>
  <c r="BH302"/>
  <c r="BG302"/>
  <c r="BF302"/>
  <c r="T302"/>
  <c r="R302"/>
  <c r="P302"/>
  <c r="BI297"/>
  <c r="BH297"/>
  <c r="BG297"/>
  <c r="BF297"/>
  <c r="T297"/>
  <c r="T296"/>
  <c r="R297"/>
  <c r="R296"/>
  <c r="P297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64"/>
  <c r="BH164"/>
  <c r="BG164"/>
  <c r="BF164"/>
  <c r="T164"/>
  <c r="R164"/>
  <c r="P164"/>
  <c r="BI156"/>
  <c r="BH156"/>
  <c r="BG156"/>
  <c r="BF156"/>
  <c r="T156"/>
  <c r="R156"/>
  <c r="P156"/>
  <c r="BI153"/>
  <c r="BH153"/>
  <c r="BG153"/>
  <c r="BF153"/>
  <c r="T153"/>
  <c r="R153"/>
  <c r="P153"/>
  <c r="BI144"/>
  <c r="BH144"/>
  <c r="BG144"/>
  <c r="BF144"/>
  <c r="T144"/>
  <c r="R144"/>
  <c r="P144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05"/>
  <c r="BH105"/>
  <c r="BG105"/>
  <c r="BF105"/>
  <c r="T105"/>
  <c r="R105"/>
  <c r="P105"/>
  <c r="BI98"/>
  <c r="BH98"/>
  <c r="BG98"/>
  <c r="BF98"/>
  <c r="T98"/>
  <c r="R98"/>
  <c r="P98"/>
  <c r="BI91"/>
  <c r="BH91"/>
  <c r="BG91"/>
  <c r="BF91"/>
  <c r="T91"/>
  <c r="R91"/>
  <c r="P91"/>
  <c r="J84"/>
  <c r="F84"/>
  <c r="F82"/>
  <c r="E80"/>
  <c r="J54"/>
  <c r="F54"/>
  <c r="F52"/>
  <c r="E50"/>
  <c r="J24"/>
  <c r="E24"/>
  <c r="J55"/>
  <c r="J23"/>
  <c r="J18"/>
  <c r="E18"/>
  <c r="F85"/>
  <c r="J17"/>
  <c r="J12"/>
  <c r="J52"/>
  <c r="E7"/>
  <c r="E48"/>
  <c i="2" r="J535"/>
  <c r="J37"/>
  <c r="J36"/>
  <c i="1" r="AY55"/>
  <c i="2" r="J35"/>
  <c i="1" r="AX55"/>
  <c i="2" r="BI628"/>
  <c r="BH628"/>
  <c r="BG628"/>
  <c r="BF628"/>
  <c r="T628"/>
  <c r="T627"/>
  <c r="T626"/>
  <c r="R628"/>
  <c r="R627"/>
  <c r="R626"/>
  <c r="P628"/>
  <c r="P627"/>
  <c r="P626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T615"/>
  <c r="R616"/>
  <c r="R615"/>
  <c r="P616"/>
  <c r="P615"/>
  <c r="BI611"/>
  <c r="BH611"/>
  <c r="BG611"/>
  <c r="BF611"/>
  <c r="T611"/>
  <c r="R611"/>
  <c r="P611"/>
  <c r="BI604"/>
  <c r="BH604"/>
  <c r="BG604"/>
  <c r="BF604"/>
  <c r="T604"/>
  <c r="R604"/>
  <c r="P604"/>
  <c r="BI600"/>
  <c r="BH600"/>
  <c r="BG600"/>
  <c r="BF600"/>
  <c r="T600"/>
  <c r="R600"/>
  <c r="P600"/>
  <c r="BI594"/>
  <c r="BH594"/>
  <c r="BG594"/>
  <c r="BF594"/>
  <c r="T594"/>
  <c r="R594"/>
  <c r="P594"/>
  <c r="BI590"/>
  <c r="BH590"/>
  <c r="BG590"/>
  <c r="BF590"/>
  <c r="T590"/>
  <c r="R590"/>
  <c r="P590"/>
  <c r="BI582"/>
  <c r="BH582"/>
  <c r="BG582"/>
  <c r="BF582"/>
  <c r="T582"/>
  <c r="R582"/>
  <c r="P582"/>
  <c r="BI579"/>
  <c r="BH579"/>
  <c r="BG579"/>
  <c r="BF579"/>
  <c r="T579"/>
  <c r="R579"/>
  <c r="P579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7"/>
  <c r="BH537"/>
  <c r="BG537"/>
  <c r="BF537"/>
  <c r="T537"/>
  <c r="R537"/>
  <c r="P537"/>
  <c r="J66"/>
  <c r="BI529"/>
  <c r="BH529"/>
  <c r="BG529"/>
  <c r="BF529"/>
  <c r="T529"/>
  <c r="R529"/>
  <c r="P529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0"/>
  <c r="BH490"/>
  <c r="BG490"/>
  <c r="BF490"/>
  <c r="T490"/>
  <c r="R490"/>
  <c r="P490"/>
  <c r="BI484"/>
  <c r="BH484"/>
  <c r="BG484"/>
  <c r="BF484"/>
  <c r="T484"/>
  <c r="R484"/>
  <c r="P484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4"/>
  <c r="BH344"/>
  <c r="BG344"/>
  <c r="BF344"/>
  <c r="T344"/>
  <c r="R344"/>
  <c r="P344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06"/>
  <c r="BH206"/>
  <c r="BG206"/>
  <c r="BF206"/>
  <c r="T206"/>
  <c r="R206"/>
  <c r="P206"/>
  <c r="BI203"/>
  <c r="BH203"/>
  <c r="BG203"/>
  <c r="BF203"/>
  <c r="T203"/>
  <c r="R203"/>
  <c r="P203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BI95"/>
  <c r="BH95"/>
  <c r="BG95"/>
  <c r="BF95"/>
  <c r="T95"/>
  <c r="R95"/>
  <c r="P95"/>
  <c r="J88"/>
  <c r="F88"/>
  <c r="F86"/>
  <c r="E84"/>
  <c r="J54"/>
  <c r="F54"/>
  <c r="F52"/>
  <c r="E50"/>
  <c r="J24"/>
  <c r="E24"/>
  <c r="J89"/>
  <c r="J23"/>
  <c r="J18"/>
  <c r="E18"/>
  <c r="F89"/>
  <c r="J17"/>
  <c r="J12"/>
  <c r="J86"/>
  <c r="E7"/>
  <c r="E48"/>
  <c i="1" r="L50"/>
  <c r="AM50"/>
  <c r="AM49"/>
  <c r="L49"/>
  <c r="AM47"/>
  <c r="L47"/>
  <c r="L45"/>
  <c r="L44"/>
  <c i="2" r="BK519"/>
  <c r="J265"/>
  <c r="J347"/>
  <c r="J141"/>
  <c r="BK495"/>
  <c r="BK352"/>
  <c r="BK616"/>
  <c r="J500"/>
  <c i="3" r="J316"/>
  <c r="J210"/>
  <c r="BK261"/>
  <c r="J164"/>
  <c r="BK144"/>
  <c i="2" r="BK447"/>
  <c r="BK358"/>
  <c r="J178"/>
  <c r="BK462"/>
  <c r="J405"/>
  <c r="J191"/>
  <c r="J370"/>
  <c r="J188"/>
  <c r="BK571"/>
  <c r="BK420"/>
  <c r="J136"/>
  <c i="3" r="BK293"/>
  <c r="J313"/>
  <c r="BK207"/>
  <c i="4" r="J104"/>
  <c r="J100"/>
  <c i="2" r="J462"/>
  <c r="J230"/>
  <c r="J444"/>
  <c r="BK111"/>
  <c r="J414"/>
  <c r="J326"/>
  <c r="BK563"/>
  <c r="J374"/>
  <c r="J352"/>
  <c i="3" r="BK305"/>
  <c r="BK196"/>
  <c r="J105"/>
  <c i="4" r="J112"/>
  <c i="2" r="J355"/>
  <c r="BK183"/>
  <c r="BK523"/>
  <c r="BK226"/>
  <c r="J523"/>
  <c r="BK484"/>
  <c r="J481"/>
  <c r="BK338"/>
  <c i="3" r="J335"/>
  <c r="J269"/>
  <c r="BK164"/>
  <c r="BK316"/>
  <c r="BK230"/>
  <c i="4" r="J106"/>
  <c r="J80"/>
  <c i="2" r="J594"/>
  <c r="BK456"/>
  <c r="J384"/>
  <c r="J166"/>
  <c r="BK95"/>
  <c r="J590"/>
  <c r="BK481"/>
  <c r="BK430"/>
  <c r="J243"/>
  <c r="BK121"/>
  <c r="BK537"/>
  <c r="J469"/>
  <c r="BK417"/>
  <c r="J257"/>
  <c r="BK162"/>
  <c r="BK146"/>
  <c r="J393"/>
  <c r="J301"/>
  <c r="BK188"/>
  <c r="BK101"/>
  <c i="3" r="BK324"/>
  <c r="BK236"/>
  <c r="BK156"/>
  <c r="BK327"/>
  <c r="BK290"/>
  <c r="J254"/>
  <c r="J233"/>
  <c r="J144"/>
  <c i="4" r="BK96"/>
  <c r="J110"/>
  <c r="BK110"/>
  <c r="J90"/>
  <c i="2" r="J508"/>
  <c r="J396"/>
  <c r="BK215"/>
  <c r="J101"/>
  <c r="J555"/>
  <c r="BK521"/>
  <c r="BK450"/>
  <c r="J131"/>
  <c r="BK541"/>
  <c r="J490"/>
  <c r="BK465"/>
  <c r="J420"/>
  <c r="J338"/>
  <c r="J226"/>
  <c r="BK490"/>
  <c r="J465"/>
  <c r="J381"/>
  <c r="BK330"/>
  <c r="BK191"/>
  <c i="1" r="AS54"/>
  <c i="3" r="BK332"/>
  <c r="BK302"/>
  <c r="BK269"/>
  <c r="J242"/>
  <c r="J128"/>
  <c i="4" r="J102"/>
  <c r="BK108"/>
  <c r="J94"/>
  <c i="2" r="BK579"/>
  <c r="BK435"/>
  <c r="BK347"/>
  <c r="BK288"/>
  <c r="J275"/>
  <c r="BK500"/>
  <c r="J456"/>
  <c r="BK423"/>
  <c r="J305"/>
  <c r="BK166"/>
  <c r="J559"/>
  <c r="J378"/>
  <c r="J367"/>
  <c r="J271"/>
  <c r="BK107"/>
  <c r="BK444"/>
  <c r="BK396"/>
  <c r="J364"/>
  <c i="3" r="BK321"/>
  <c r="J285"/>
  <c r="J245"/>
  <c r="BK220"/>
  <c r="J207"/>
  <c r="BK124"/>
  <c r="BK227"/>
  <c r="J156"/>
  <c r="BK120"/>
  <c i="4" r="BK92"/>
  <c r="BK106"/>
  <c r="BK104"/>
  <c i="2" r="J513"/>
  <c r="BK459"/>
  <c r="J390"/>
  <c r="BK309"/>
  <c r="J107"/>
  <c r="BK546"/>
  <c r="J447"/>
  <c r="BK321"/>
  <c r="BK178"/>
  <c r="J95"/>
  <c r="J441"/>
  <c r="BK399"/>
  <c r="BK364"/>
  <c r="J249"/>
  <c r="J623"/>
  <c r="J616"/>
  <c r="BK426"/>
  <c r="J361"/>
  <c r="BK280"/>
  <c r="BK117"/>
  <c i="3" r="J297"/>
  <c r="BK251"/>
  <c r="J213"/>
  <c r="J265"/>
  <c r="BK210"/>
  <c r="J280"/>
  <c i="4" r="BK112"/>
  <c r="BK117"/>
  <c r="J96"/>
  <c i="2" r="BK555"/>
  <c r="J126"/>
  <c r="J563"/>
  <c r="J162"/>
  <c r="BK594"/>
  <c r="BK390"/>
  <c r="J579"/>
  <c r="J484"/>
  <c r="J334"/>
  <c r="BK141"/>
  <c i="3" r="J258"/>
  <c r="J91"/>
  <c r="J248"/>
  <c i="4" r="BK98"/>
  <c i="2" r="BK611"/>
  <c r="BK381"/>
  <c r="J280"/>
  <c r="J567"/>
  <c r="J117"/>
  <c r="BK513"/>
  <c r="BK408"/>
  <c r="J261"/>
  <c r="BK504"/>
  <c r="J411"/>
  <c i="3" r="J277"/>
  <c r="J202"/>
  <c r="BK280"/>
  <c r="J175"/>
  <c i="4" r="J117"/>
  <c r="BK80"/>
  <c i="2" r="BK203"/>
  <c r="J571"/>
  <c r="J473"/>
  <c r="BK344"/>
  <c r="J504"/>
  <c r="BK402"/>
  <c r="BK158"/>
  <c r="BK243"/>
  <c i="3" r="BK233"/>
  <c r="J321"/>
  <c r="J251"/>
  <c i="2" r="BK620"/>
  <c r="BK551"/>
  <c r="BK405"/>
  <c r="BK271"/>
  <c r="J628"/>
  <c r="J477"/>
  <c r="BK508"/>
  <c r="J426"/>
  <c r="J293"/>
  <c r="BK590"/>
  <c r="J153"/>
  <c i="3" r="BK313"/>
  <c r="J223"/>
  <c r="J293"/>
  <c r="BK153"/>
  <c i="4" r="BK94"/>
  <c i="2" r="J502"/>
  <c r="J399"/>
  <c r="BK361"/>
  <c r="J344"/>
  <c r="BK301"/>
  <c r="J284"/>
  <c r="BK206"/>
  <c r="J541"/>
  <c r="BK469"/>
  <c r="BK453"/>
  <c r="J402"/>
  <c r="BK313"/>
  <c r="J215"/>
  <c r="BK574"/>
  <c r="J519"/>
  <c r="J430"/>
  <c r="BK374"/>
  <c r="J288"/>
  <c r="BK220"/>
  <c r="J529"/>
  <c r="J453"/>
  <c r="J438"/>
  <c r="BK414"/>
  <c r="BK370"/>
  <c r="BK249"/>
  <c i="3" r="J332"/>
  <c r="J305"/>
  <c r="J290"/>
  <c r="J273"/>
  <c r="BK248"/>
  <c r="J230"/>
  <c r="BK183"/>
  <c r="J309"/>
  <c r="BK273"/>
  <c r="BK245"/>
  <c r="J220"/>
  <c r="BK202"/>
  <c r="J98"/>
  <c i="4" r="BK102"/>
  <c r="J85"/>
  <c r="J98"/>
  <c i="2" r="J574"/>
  <c r="BK529"/>
  <c r="J330"/>
  <c r="BK297"/>
  <c r="BK261"/>
  <c r="BK131"/>
  <c r="BK604"/>
  <c r="J537"/>
  <c r="J435"/>
  <c r="BK367"/>
  <c r="BK334"/>
  <c r="BK240"/>
  <c r="BK156"/>
  <c r="BK628"/>
  <c r="J582"/>
  <c r="BK387"/>
  <c r="J309"/>
  <c r="BK284"/>
  <c r="J149"/>
  <c r="J620"/>
  <c r="BK600"/>
  <c r="BK441"/>
  <c r="BK355"/>
  <c r="J313"/>
  <c r="BK257"/>
  <c r="J158"/>
  <c i="3" r="BK309"/>
  <c r="BK254"/>
  <c r="J239"/>
  <c r="J227"/>
  <c r="J216"/>
  <c r="BK175"/>
  <c r="BK128"/>
  <c r="BK105"/>
  <c r="BK258"/>
  <c r="BK223"/>
  <c r="BK91"/>
  <c r="J183"/>
  <c i="4" r="J108"/>
  <c r="BK90"/>
  <c i="2" r="J611"/>
  <c r="J546"/>
  <c r="BK516"/>
  <c r="BK393"/>
  <c r="BK376"/>
  <c r="BK317"/>
  <c r="BK149"/>
  <c r="J111"/>
  <c r="BK623"/>
  <c r="J551"/>
  <c r="J376"/>
  <c r="BK230"/>
  <c r="BK153"/>
  <c r="J521"/>
  <c r="BK477"/>
  <c r="BK438"/>
  <c r="BK305"/>
  <c r="J240"/>
  <c r="J600"/>
  <c r="BK502"/>
  <c r="BK473"/>
  <c r="J423"/>
  <c r="BK326"/>
  <c r="J297"/>
  <c r="J183"/>
  <c r="J121"/>
  <c i="3" r="J327"/>
  <c r="J302"/>
  <c r="J261"/>
  <c r="J179"/>
  <c r="BK98"/>
  <c r="BK297"/>
  <c r="BK277"/>
  <c r="J236"/>
  <c r="BK216"/>
  <c r="BK265"/>
  <c r="BK213"/>
  <c i="4" r="J87"/>
  <c r="BK87"/>
  <c r="J92"/>
  <c r="BK85"/>
  <c i="2" r="BK582"/>
  <c r="BK378"/>
  <c r="BK293"/>
  <c r="J220"/>
  <c r="BK136"/>
  <c r="J604"/>
  <c r="BK559"/>
  <c r="J459"/>
  <c r="J408"/>
  <c r="J358"/>
  <c r="BK275"/>
  <c r="J146"/>
  <c r="BK126"/>
  <c r="BK567"/>
  <c r="BK411"/>
  <c r="BK384"/>
  <c r="J321"/>
  <c r="BK265"/>
  <c r="J203"/>
  <c r="J156"/>
  <c r="J516"/>
  <c r="J495"/>
  <c r="J450"/>
  <c r="J417"/>
  <c r="J387"/>
  <c r="J317"/>
  <c r="J206"/>
  <c i="3" r="J324"/>
  <c r="BK285"/>
  <c r="BK242"/>
  <c r="J196"/>
  <c r="J120"/>
  <c r="BK335"/>
  <c r="BK239"/>
  <c r="BK179"/>
  <c r="J124"/>
  <c r="J153"/>
  <c i="4" r="BK100"/>
  <c r="J83"/>
  <c r="BK83"/>
  <c i="2" l="1" r="T94"/>
  <c r="P264"/>
  <c r="R264"/>
  <c r="T264"/>
  <c r="P279"/>
  <c r="R279"/>
  <c r="T279"/>
  <c r="BK343"/>
  <c r="J343"/>
  <c r="J65"/>
  <c r="T536"/>
  <c r="P573"/>
  <c r="T573"/>
  <c r="P619"/>
  <c r="T619"/>
  <c i="3" r="P90"/>
  <c r="R206"/>
  <c r="P312"/>
  <c i="2" r="BK94"/>
  <c r="J94"/>
  <c r="J61"/>
  <c r="BK264"/>
  <c r="J264"/>
  <c r="J63"/>
  <c r="T343"/>
  <c r="P536"/>
  <c r="BK573"/>
  <c r="J573"/>
  <c r="J68"/>
  <c r="BK619"/>
  <c r="J619"/>
  <c r="J70"/>
  <c i="3" r="T90"/>
  <c r="P206"/>
  <c r="T206"/>
  <c r="BK301"/>
  <c r="J301"/>
  <c r="J65"/>
  <c r="P301"/>
  <c r="P300"/>
  <c r="R301"/>
  <c r="T301"/>
  <c r="BK312"/>
  <c r="J312"/>
  <c r="J66"/>
  <c r="R312"/>
  <c r="T312"/>
  <c r="BK331"/>
  <c r="J331"/>
  <c r="J68"/>
  <c r="P331"/>
  <c r="P330"/>
  <c r="R331"/>
  <c r="R330"/>
  <c r="T331"/>
  <c r="T330"/>
  <c i="4" r="BK79"/>
  <c r="J79"/>
  <c r="J59"/>
  <c r="P79"/>
  <c i="1" r="AU57"/>
  <c i="2" r="R94"/>
  <c r="P343"/>
  <c i="3" r="R90"/>
  <c r="R89"/>
  <c i="4" r="T79"/>
  <c i="2" r="P94"/>
  <c r="P93"/>
  <c r="P92"/>
  <c i="1" r="AU55"/>
  <c i="2" r="BK279"/>
  <c r="J279"/>
  <c r="J64"/>
  <c r="R343"/>
  <c r="BK536"/>
  <c r="J536"/>
  <c r="J67"/>
  <c r="R536"/>
  <c r="R573"/>
  <c r="R619"/>
  <c i="3" r="BK90"/>
  <c r="BK206"/>
  <c r="J206"/>
  <c r="J62"/>
  <c i="4" r="R79"/>
  <c i="2" r="BK260"/>
  <c r="J260"/>
  <c r="J62"/>
  <c r="BK615"/>
  <c r="J615"/>
  <c r="J69"/>
  <c r="BK627"/>
  <c r="J627"/>
  <c r="J72"/>
  <c i="3" r="BK296"/>
  <c r="J296"/>
  <c r="J63"/>
  <c r="J90"/>
  <c r="J61"/>
  <c r="BK300"/>
  <c r="J300"/>
  <c r="J64"/>
  <c i="4" r="J52"/>
  <c r="F55"/>
  <c r="E69"/>
  <c r="BE90"/>
  <c r="BE96"/>
  <c r="BE102"/>
  <c r="BE112"/>
  <c r="J55"/>
  <c r="BE80"/>
  <c r="BE83"/>
  <c r="BE85"/>
  <c r="BE87"/>
  <c r="BE92"/>
  <c r="BE106"/>
  <c r="BE117"/>
  <c r="BE94"/>
  <c r="BE98"/>
  <c r="BE100"/>
  <c r="BE104"/>
  <c r="BE110"/>
  <c r="BE108"/>
  <c i="3" r="BE239"/>
  <c r="BE245"/>
  <c r="BE254"/>
  <c r="BE309"/>
  <c r="E78"/>
  <c r="J82"/>
  <c r="J85"/>
  <c r="BE91"/>
  <c r="BE98"/>
  <c r="BE105"/>
  <c r="BE124"/>
  <c r="BE153"/>
  <c r="BE156"/>
  <c r="BE164"/>
  <c r="BE179"/>
  <c r="BE196"/>
  <c r="BE202"/>
  <c r="BE207"/>
  <c r="BE216"/>
  <c r="BE223"/>
  <c r="BE233"/>
  <c r="BE248"/>
  <c r="BE251"/>
  <c r="BE265"/>
  <c r="BE280"/>
  <c r="BE285"/>
  <c r="BE290"/>
  <c r="BE293"/>
  <c r="BE321"/>
  <c r="BE335"/>
  <c r="F55"/>
  <c r="BE120"/>
  <c r="BE128"/>
  <c r="BE144"/>
  <c r="BE175"/>
  <c r="BE183"/>
  <c r="BE210"/>
  <c r="BE213"/>
  <c r="BE220"/>
  <c r="BE227"/>
  <c r="BE230"/>
  <c r="BE236"/>
  <c r="BE242"/>
  <c r="BE258"/>
  <c r="BE261"/>
  <c r="BE269"/>
  <c r="BE273"/>
  <c r="BE277"/>
  <c r="BE297"/>
  <c r="BE302"/>
  <c r="BE305"/>
  <c r="BE313"/>
  <c r="BE316"/>
  <c r="BE324"/>
  <c r="BE327"/>
  <c r="BE332"/>
  <c i="2" r="J52"/>
  <c r="F55"/>
  <c r="BE107"/>
  <c r="BE126"/>
  <c r="BE146"/>
  <c r="BE162"/>
  <c r="BE178"/>
  <c r="BE215"/>
  <c r="BE226"/>
  <c r="BE261"/>
  <c r="BE265"/>
  <c r="BE271"/>
  <c r="BE284"/>
  <c r="BE301"/>
  <c r="BE305"/>
  <c r="BE309"/>
  <c r="BE330"/>
  <c r="BE344"/>
  <c r="BE367"/>
  <c r="BE402"/>
  <c r="BE405"/>
  <c r="BE417"/>
  <c r="BE430"/>
  <c r="BE456"/>
  <c r="BE465"/>
  <c r="BE490"/>
  <c r="BE519"/>
  <c r="BE529"/>
  <c r="BE541"/>
  <c r="BE555"/>
  <c r="BE571"/>
  <c r="BE616"/>
  <c r="BE620"/>
  <c r="BE628"/>
  <c r="J55"/>
  <c r="BE121"/>
  <c r="BE131"/>
  <c r="BE149"/>
  <c r="BE166"/>
  <c r="BE188"/>
  <c r="BE191"/>
  <c r="BE203"/>
  <c r="BE206"/>
  <c r="BE230"/>
  <c r="BE240"/>
  <c r="BE280"/>
  <c r="BE317"/>
  <c r="BE338"/>
  <c r="BE347"/>
  <c r="BE355"/>
  <c r="BE358"/>
  <c r="BE374"/>
  <c r="BE378"/>
  <c r="BE390"/>
  <c r="BE414"/>
  <c r="BE420"/>
  <c r="BE444"/>
  <c r="BE447"/>
  <c r="BE450"/>
  <c r="BE453"/>
  <c r="BE459"/>
  <c r="BE477"/>
  <c r="BE502"/>
  <c r="BE513"/>
  <c r="BE521"/>
  <c r="BE523"/>
  <c r="BE546"/>
  <c r="BE551"/>
  <c r="BE590"/>
  <c r="BE600"/>
  <c r="BE623"/>
  <c r="E82"/>
  <c r="BE95"/>
  <c r="BE101"/>
  <c r="BE136"/>
  <c r="BE183"/>
  <c r="BE257"/>
  <c r="BE275"/>
  <c r="BE288"/>
  <c r="BE293"/>
  <c r="BE297"/>
  <c r="BE352"/>
  <c r="BE361"/>
  <c r="BE381"/>
  <c r="BE384"/>
  <c r="BE387"/>
  <c r="BE393"/>
  <c r="BE396"/>
  <c r="BE399"/>
  <c r="BE411"/>
  <c r="BE426"/>
  <c r="BE435"/>
  <c r="BE484"/>
  <c r="BE500"/>
  <c r="BE504"/>
  <c r="BE508"/>
  <c r="BE516"/>
  <c r="BE574"/>
  <c r="BE579"/>
  <c r="BE604"/>
  <c r="BE111"/>
  <c r="BE117"/>
  <c r="BE141"/>
  <c r="BE153"/>
  <c r="BE156"/>
  <c r="BE158"/>
  <c r="BE220"/>
  <c r="BE243"/>
  <c r="BE249"/>
  <c r="BE313"/>
  <c r="BE321"/>
  <c r="BE326"/>
  <c r="BE334"/>
  <c r="BE364"/>
  <c r="BE370"/>
  <c r="BE376"/>
  <c r="BE408"/>
  <c r="BE423"/>
  <c r="BE438"/>
  <c r="BE441"/>
  <c r="BE462"/>
  <c r="BE469"/>
  <c r="BE473"/>
  <c r="BE481"/>
  <c r="BE495"/>
  <c r="BE537"/>
  <c r="BE559"/>
  <c r="BE563"/>
  <c r="BE567"/>
  <c r="BE582"/>
  <c r="BE594"/>
  <c r="BE611"/>
  <c i="3" r="J34"/>
  <c i="1" r="AW56"/>
  <c i="2" r="F36"/>
  <c i="1" r="BC55"/>
  <c i="3" r="F34"/>
  <c i="1" r="BA56"/>
  <c i="2" r="J34"/>
  <c i="1" r="AW55"/>
  <c i="3" r="F37"/>
  <c i="1" r="BD56"/>
  <c i="2" r="F34"/>
  <c i="1" r="BA55"/>
  <c i="4" r="F36"/>
  <c i="1" r="BC57"/>
  <c i="4" r="F34"/>
  <c i="1" r="BA57"/>
  <c i="2" r="F37"/>
  <c i="1" r="BD55"/>
  <c i="2" r="F35"/>
  <c i="1" r="BB55"/>
  <c i="3" r="F35"/>
  <c i="1" r="BB56"/>
  <c i="3" r="F36"/>
  <c i="1" r="BC56"/>
  <c i="4" r="F37"/>
  <c i="1" r="BD57"/>
  <c i="4" r="F35"/>
  <c i="1" r="BB57"/>
  <c i="4" r="J34"/>
  <c i="1" r="AW57"/>
  <c i="2" l="1" r="R93"/>
  <c r="R92"/>
  <c i="3" r="T300"/>
  <c r="BK89"/>
  <c r="J89"/>
  <c r="J60"/>
  <c r="P89"/>
  <c r="P88"/>
  <c i="1" r="AU56"/>
  <c i="3" r="R300"/>
  <c r="R88"/>
  <c r="T89"/>
  <c r="T88"/>
  <c i="2" r="T93"/>
  <c r="T92"/>
  <c r="BK93"/>
  <c r="J93"/>
  <c r="J60"/>
  <c r="BK626"/>
  <c r="J626"/>
  <c r="J71"/>
  <c i="3" r="BK330"/>
  <c r="J330"/>
  <c r="J67"/>
  <c i="1" r="AU54"/>
  <c i="2" r="F33"/>
  <c i="1" r="AZ55"/>
  <c i="2" r="J33"/>
  <c i="1" r="AV55"/>
  <c r="AT55"/>
  <c i="3" r="J33"/>
  <c i="1" r="AV56"/>
  <c r="AT56"/>
  <c i="4" r="J30"/>
  <c i="1" r="AG57"/>
  <c i="4" r="F33"/>
  <c i="1" r="AZ57"/>
  <c r="BD54"/>
  <c r="W33"/>
  <c i="4" r="J33"/>
  <c i="1" r="AV57"/>
  <c r="AT57"/>
  <c r="AN57"/>
  <c r="BC54"/>
  <c r="AY54"/>
  <c r="BA54"/>
  <c r="W30"/>
  <c i="3" r="F33"/>
  <c i="1" r="AZ56"/>
  <c r="BB54"/>
  <c r="W31"/>
  <c i="2" l="1" r="BK92"/>
  <c r="J92"/>
  <c r="J59"/>
  <c i="3" r="BK88"/>
  <c r="J88"/>
  <c r="J59"/>
  <c i="4" r="J39"/>
  <c i="1" r="W32"/>
  <c r="AW54"/>
  <c r="AK30"/>
  <c r="AX54"/>
  <c r="AZ54"/>
  <c r="W29"/>
  <c i="3" l="1" r="J30"/>
  <c i="1" r="AG56"/>
  <c i="2" r="J30"/>
  <c i="1" r="AG55"/>
  <c r="AV54"/>
  <c r="AK29"/>
  <c l="1" r="AN56"/>
  <c i="2" r="J39"/>
  <c i="3" r="J39"/>
  <c i="1" r="AN55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<sst xmlns="http://schemas.openxmlformats.org/spreadsheetml/2006/main">
  <si>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</si>
  <si>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</si>
  <si>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</si>
  <si>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</si>
  <si>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</si>
  <si>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{6e1e7201-adbb-484f-b045-1fc0fb01f309}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</si>
  <si>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</si>
  <si>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</si>
  <si>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</si>
  <si>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</si>
  <si>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</si>
  <si>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</si>
  <si>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</si>
  <si>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</si>
  <si>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230108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</si>
  <si>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</si>
  <si>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</si>
  <si>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Brno, Leitnerova IV - rekonstrukce vodovodu</t>
  </si>
  <si>
    <t>KSO:</t>
  </si>
  <si>
    <t/>
  </si>
  <si>
    <t>CC-CZ:</t>
  </si>
  <si>
    <t>Místo:</t>
  </si>
  <si>
    <t>Brno</t>
  </si>
  <si>
    <t>Datum:</t>
  </si>
  <si>
    <t>6. 11. 2023</t>
  </si>
  <si>
    <t>Zadavatel:</t>
  </si>
  <si>
    <t>IČ:</t>
  </si>
  <si>
    <t>44992785</t>
  </si>
  <si>
    <t>Statutární město Brno</t>
  </si>
  <si>
    <t>DIČ:</t>
  </si>
  <si>
    <t>CZ44992785</t>
  </si>
  <si>
    <t>Uchazeč:</t>
  </si>
  <si>
    <t>Vyplň údaj</t>
  </si>
  <si>
    <t>Projektant:</t>
  </si>
  <si>
    <t>46347526</t>
  </si>
  <si>
    <t>AQUATIS a.s</t>
  </si>
  <si>
    <t>CZ46347526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</si>
  <si>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</si>
  <si>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</si>
  <si>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</si>
  <si>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</si>
  <si>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</si>
  <si>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</si>
  <si>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</si>
  <si>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</si>
  <si>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</si>
  <si>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</si>
  <si>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</si>
  <si>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</si>
  <si>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</si>
  <si>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</si>
  <si>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</si>
  <si>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</si>
  <si>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</si>
  <si>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</si>
  <si>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</si>
  <si>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</si>
  <si>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</si>
  <si>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</si>
  <si>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</si>
  <si>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</si>
  <si>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</si>
  <si>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</si>
  <si>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</si>
  <si>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</si>
  <si>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</si>
  <si>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</si>
  <si>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</si>
  <si>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</si>
  <si>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</si>
  <si>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</si>
  <si>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</si>
  <si>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</si>
  <si>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</si>
  <si>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</si>
  <si>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</si>
  <si>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</si>
  <si>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</si>
  <si>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</si>
  <si>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</si>
  <si>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</si>
  <si>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Část A</t>
  </si>
  <si>
    <t>Rekonstrukce vodovodu</t>
  </si>
  <si>
    <t>STA</t>
  </si>
  <si>
    <t>1</t>
  </si>
  <si>
    <t>{ed2911ed-b102-4e80-97ab-df5d51cc95be}</t>
  </si>
  <si>
    <t>2</t>
  </si>
  <si>
    <t>Část B</t>
  </si>
  <si>
    <t>Náhradní zásobení</t>
  </si>
  <si>
    <t>{b2609055-1ed6-40a0-af3e-6a4f4c252a7f}</t>
  </si>
  <si>
    <t>VON</t>
  </si>
  <si>
    <t>Vedlejší a ostatní náklady</t>
  </si>
  <si>
    <t>{c98ae6c2-af49-4fed-9b18-21a5c8ab933d}</t>
  </si>
  <si>
    <t>dl_ch</t>
  </si>
  <si>
    <t>chodník</t>
  </si>
  <si>
    <t>m2</t>
  </si>
  <si>
    <t>27,45</t>
  </si>
  <si>
    <t>dl_vozovka</t>
  </si>
  <si>
    <t>vozovka</t>
  </si>
  <si>
    <t>119,3</t>
  </si>
  <si>
    <t>KRYCÍ LIST SOUPISU PRACÍ</t>
  </si>
  <si>
    <t>obsyp</t>
  </si>
  <si>
    <t>m3</t>
  </si>
  <si>
    <t>63,345</t>
  </si>
  <si>
    <t>vykop</t>
  </si>
  <si>
    <t>výkop</t>
  </si>
  <si>
    <t>314,849</t>
  </si>
  <si>
    <t>zasyp_ŠD</t>
  </si>
  <si>
    <t>zásyp recyklátem</t>
  </si>
  <si>
    <t>245,273</t>
  </si>
  <si>
    <t>zásyp</t>
  </si>
  <si>
    <t>zásyp zeminou</t>
  </si>
  <si>
    <t>11,127</t>
  </si>
  <si>
    <t>Objekt:</t>
  </si>
  <si>
    <t>F150</t>
  </si>
  <si>
    <t>kus</t>
  </si>
  <si>
    <t>4</t>
  </si>
  <si>
    <t>Část A - Rekonstrukce vodovodu</t>
  </si>
  <si>
    <t>F80</t>
  </si>
  <si>
    <t>šoupě - F80</t>
  </si>
  <si>
    <t>8</t>
  </si>
  <si>
    <t>asf_kamenivo</t>
  </si>
  <si>
    <t>podkladní vrstva asfaltové komunikace -rýha</t>
  </si>
  <si>
    <t>asf_bourani</t>
  </si>
  <si>
    <t>29,05</t>
  </si>
  <si>
    <t>asf_sut</t>
  </si>
  <si>
    <t>t</t>
  </si>
  <si>
    <t>9,18</t>
  </si>
  <si>
    <t>kamen_sut</t>
  </si>
  <si>
    <t>57,402</t>
  </si>
  <si>
    <t>beton_sut</t>
  </si>
  <si>
    <t>92,16</t>
  </si>
  <si>
    <t>sut_odvoz</t>
  </si>
  <si>
    <t>160,391</t>
  </si>
  <si>
    <t>obrub_sinicni</t>
  </si>
  <si>
    <t>obrubník siniční ležatý</t>
  </si>
  <si>
    <t>m</t>
  </si>
  <si>
    <t>87,17</t>
  </si>
  <si>
    <t>obrub_chodnik</t>
  </si>
  <si>
    <t>obrubník chodnikovy</t>
  </si>
  <si>
    <t>32,4</t>
  </si>
  <si>
    <t>obrub_kamen</t>
  </si>
  <si>
    <t>obrubník z kostek</t>
  </si>
  <si>
    <t>1,35</t>
  </si>
  <si>
    <t>komunikace</t>
  </si>
  <si>
    <t>bour_sachta</t>
  </si>
  <si>
    <t>2,749</t>
  </si>
  <si>
    <t>ŽB_sut</t>
  </si>
  <si>
    <t>1,649</t>
  </si>
  <si>
    <t>šrot</t>
  </si>
  <si>
    <t>šrot odvoz</t>
  </si>
  <si>
    <t>0,167</t>
  </si>
  <si>
    <t>demontáž</t>
  </si>
  <si>
    <t>demontáž žebříku</t>
  </si>
  <si>
    <t>kg</t>
  </si>
  <si>
    <t>66,5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</si>
  <si>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</si>
  <si>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</si>
  <si>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</si>
  <si>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</si>
  <si>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</si>
  <si>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</si>
  <si>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</si>
  <si>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</si>
  <si>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</si>
  <si>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</si>
  <si>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8-1 - Trubní vedení - náhradní zásobování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</si>
  <si>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</si>
  <si>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</si>
  <si>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</si>
  <si>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722 - Zdravotechnika - vnitřní vodovod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</si>
  <si>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</si>
  <si>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</si>
  <si>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</si>
  <si>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</si>
  <si>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</si>
  <si>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</si>
  <si>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</si>
  <si>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</si>
  <si>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</si>
  <si>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</si>
  <si>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</si>
  <si>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</si>
  <si>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</si>
  <si>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</si>
  <si>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</si>
  <si>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</si>
  <si>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</si>
  <si>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</si>
  <si>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</si>
  <si>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</si>
  <si>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</si>
  <si>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</si>
  <si>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CS ÚRS 2023 02</t>
  </si>
  <si>
    <t>-1529034230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</si>
  <si>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</si>
  <si>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</si>
  <si>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Online PSC</t>
  </si>
  <si>
    <t>https://podminky.urs.cz/item/CS_URS_2023_02/113106123</t>
  </si>
  <si>
    <t>P</t>
  </si>
  <si>
    <t>Poznámka k položce:_x000d_
ke zpětnému použití</t>
  </si>
  <si>
    <t>VV</t>
  </si>
  <si>
    <t>Viz C.05</t>
  </si>
  <si>
    <t>"chodník - betonová žlažba" 22,55+4,9 "modrá"</t>
  </si>
  <si>
    <t>113106171</t>
  </si>
  <si>
    <t>Rozebrání dlažeb vozovek ze zámkové dlažby s ložem z kameniva ručně</t>
  </si>
  <si>
    <t>-158869406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</si>
  <si>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</si>
  <si>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https://podminky.urs.cz/item/CS_URS_2023_02/113106171</t>
  </si>
  <si>
    <t>"vozovka - betonová dlažba" 14,7"béžová" +65,0"oranžová" +39,6 "žlutá"</t>
  </si>
  <si>
    <t>3</t>
  </si>
  <si>
    <t>113107121</t>
  </si>
  <si>
    <t>Odstranění podkladu z kameniva drceného tl do 100 mm ručně</t>
  </si>
  <si>
    <t>107971640</t>
  </si>
  <si>
    <t>Odstranění podkladů nebo krytů ručně s přemístěním hmot na skládku na vzdálenost do 3 m nebo s naložením na dopravní prostředek z kameniva hrubého drceného, o tl. vrstvy do 100 mm</t>
  </si>
  <si>
    <t>https://podminky.urs.cz/item/CS_URS_2023_02/113107121</t>
  </si>
  <si>
    <t>dl_ch + dl_vozovka</t>
  </si>
  <si>
    <t>113107122</t>
  </si>
  <si>
    <t>Odstranění podkladu z kameniva drceného tl přes 100 do 200 mm ručně</t>
  </si>
  <si>
    <t>-899131151</t>
  </si>
  <si>
    <t>Odstranění podkladů nebo krytů ručně s přemístěním hmot na skládku na vzdálenost do 3 m nebo s naložením na dopravní prostředek z kameniva hrubého drceného, o tl. vrstvy přes 100 do 200 mm</t>
  </si>
  <si>
    <t>https://podminky.urs.cz/item/CS_URS_2023_02/113107122</t>
  </si>
  <si>
    <t>"vozovka" dl_vozovka</t>
  </si>
  <si>
    <t>"kačírek" 7,3</t>
  </si>
  <si>
    <t>Součet</t>
  </si>
  <si>
    <t>5</t>
  </si>
  <si>
    <t>113107132</t>
  </si>
  <si>
    <t>Odstranění podkladu z betonu prostého tl přes 150 do 300 mm ručně</t>
  </si>
  <si>
    <t>-845470908</t>
  </si>
  <si>
    <t>Odstranění podkladů nebo krytů ručně s přemístěním hmot na skládku na vzdálenost do 3 m nebo s naložením na dopravní prostředek z betonu prostého, o tl. vrstvy přes 150 do 300 mm</t>
  </si>
  <si>
    <t>https://podminky.urs.cz/item/CS_URS_2023_02/113107132</t>
  </si>
  <si>
    <t>6</t>
  </si>
  <si>
    <t>113107164</t>
  </si>
  <si>
    <t>Odstranění podkladu z kameniva drceného tl přes 300 do 400 mm strojně pl přes 50 do 200 m2</t>
  </si>
  <si>
    <t>646491682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</si>
  <si>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</si>
  <si>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https://podminky.urs.cz/item/CS_URS_2023_02/113107164</t>
  </si>
  <si>
    <t>asf. konstrukce - rýha</t>
  </si>
  <si>
    <t>1,0</t>
  </si>
  <si>
    <t>7</t>
  </si>
  <si>
    <t>113107183</t>
  </si>
  <si>
    <t>Odstranění podkladu živičného tl přes 100 do 150 mm strojně pl přes 50 do 200 m2</t>
  </si>
  <si>
    <t>-478692821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</si>
  <si>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</si>
  <si>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</si>
  <si>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Viz C.3</t>
  </si>
  <si>
    <t>113201112</t>
  </si>
  <si>
    <t>Vytrhání obrub silničních ležatých</t>
  </si>
  <si>
    <t>429351485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</si>
  <si>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</si>
  <si>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</si>
  <si>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>Poznámka k položce:_x000d_
k opětovnému použití</t>
  </si>
  <si>
    <t>77,27+1,65*6</t>
  </si>
  <si>
    <t>9</t>
  </si>
  <si>
    <t>113202111</t>
  </si>
  <si>
    <t>Vytrhání obrub krajníků obrubníků stojatých</t>
  </si>
  <si>
    <t>-512548723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</si>
  <si>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</si>
  <si>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</si>
  <si>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5,15+1,55+5,3+1,2+2,2+1,8+2,2+0,9+1,25+1,4+3,25+2,65+1,15+1,2*2</t>
  </si>
  <si>
    <t>10</t>
  </si>
  <si>
    <t>113203111</t>
  </si>
  <si>
    <t>Vytrhání obrub z dlažebních kostek</t>
  </si>
  <si>
    <t>178589236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</si>
  <si>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</si>
  <si>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</si>
  <si>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11</t>
  </si>
  <si>
    <t>119001401</t>
  </si>
  <si>
    <t>Dočasné zajištění potrubí ocelového nebo litinového DN do 200 mm</t>
  </si>
  <si>
    <t>2004710633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</si>
  <si>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</si>
  <si>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</si>
  <si>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12</t>
  </si>
  <si>
    <t>119001421</t>
  </si>
  <si>
    <t>Dočasné zajištění kabelů a kabelových tratí ze 3 volně ložených kabelů</t>
  </si>
  <si>
    <t>960668214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</si>
  <si>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</si>
  <si>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</si>
  <si>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1,2*6</t>
  </si>
  <si>
    <t>13</t>
  </si>
  <si>
    <t>119001422</t>
  </si>
  <si>
    <t>Dočasné zajištění kabelů a kabelových tratí z 6 volně ložených kabelů</t>
  </si>
  <si>
    <t>1134167825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</si>
  <si>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3 do 6 kabelů</t>
  </si>
  <si>
    <t>https://podminky.urs.cz/item/CS_URS_2023_02/119001422</t>
  </si>
  <si>
    <t>14</t>
  </si>
  <si>
    <t>1190014R1</t>
  </si>
  <si>
    <t>Zajištění výkopu pod teplovodem</t>
  </si>
  <si>
    <t>kpl</t>
  </si>
  <si>
    <t>937382195</t>
  </si>
  <si>
    <t>132212221</t>
  </si>
  <si>
    <t>Hloubení zapažených rýh šířky do 2000 mm v soudržných horninách třídy těžitelnosti I skupiny 3 ručně</t>
  </si>
  <si>
    <t>1850628451</t>
  </si>
  <si>
    <t>Hloubení zapažených rýh šířky přes 800 do 2 000 mm ručně s urovnáním dna do předepsaného profilu a spádu v hornině třídy těžitelnosti I skupiny 3 soudržných</t>
  </si>
  <si>
    <t>https://podminky.urs.cz/item/CS_URS_2023_02/132212221</t>
  </si>
  <si>
    <t>vykop*0,25</t>
  </si>
  <si>
    <t>16</t>
  </si>
  <si>
    <t>132212222</t>
  </si>
  <si>
    <t>Hloubení zapažených rýh šířky do 2000 mm v nesoudržných horninách třídy těžitelnosti I skupiny 3 ručně</t>
  </si>
  <si>
    <t>378679078</t>
  </si>
  <si>
    <t>Hloubení zapažených rýh šířky přes 800 do 2 000 mm ručně s urovnáním dna do předepsaného profilu a spádu v hornině třídy těžitelnosti I skupiny 3 nesoudržných</t>
  </si>
  <si>
    <t>https://podminky.urs.cz/item/CS_URS_2023_02/132212222</t>
  </si>
  <si>
    <t>17</t>
  </si>
  <si>
    <t>132254204</t>
  </si>
  <si>
    <t>Hloubení zapažených rýh š do 2000 mm v hornině třídy těžitelnosti I skupiny 3 objem do 500 m3</t>
  </si>
  <si>
    <t>-477915168</t>
  </si>
  <si>
    <t>Hloubení zapažených rýh šířky přes 800 do 2 000 mm strojně s urovnáním dna do předepsaného profilu a spádu v hornině třídy těžitelnosti I skupiny 3 přes 100 do 500 m3</t>
  </si>
  <si>
    <t>https://podminky.urs.cz/item/CS_URS_2023_02/132254204</t>
  </si>
  <si>
    <t>řad</t>
  </si>
  <si>
    <t>2,1*51,7*0,9+ 2,1*(54,5+1,4)*1,25</t>
  </si>
  <si>
    <t xml:space="preserve">"prípojky"  (4,66+3,62+2,7+5,7+2,3)*1,7*1,1</t>
  </si>
  <si>
    <t>Napojení-zrušení NZ</t>
  </si>
  <si>
    <t xml:space="preserve"> 2,1*1,5*1,25</t>
  </si>
  <si>
    <t>Přepojení přípojky - zrušení NZ</t>
  </si>
  <si>
    <t xml:space="preserve"> (7,92+8,64)*1,7*1,1</t>
  </si>
  <si>
    <t>vykop*0,5</t>
  </si>
  <si>
    <t>18</t>
  </si>
  <si>
    <t>139001101</t>
  </si>
  <si>
    <t>Příplatek za ztížení vykopávky v blízkosti podzemního vedení</t>
  </si>
  <si>
    <t>-1834554319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</si>
  <si>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</si>
  <si>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</si>
  <si>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(1,2+7,2+1,2)*1,5*1,5</t>
  </si>
  <si>
    <t>19</t>
  </si>
  <si>
    <t>151201102</t>
  </si>
  <si>
    <t>Zřízení zátažného pažení a rozepření stěn rýh hl přes 2 do 4 m</t>
  </si>
  <si>
    <t>1070363272</t>
  </si>
  <si>
    <t>Zřízení pažení a rozepření stěn rýh pro podzemní vedení zátažné, hloubky přes 2 do 4 m</t>
  </si>
  <si>
    <t>https://podminky.urs.cz/item/CS_URS_2023_02/151201102</t>
  </si>
  <si>
    <t>Potrubí z plastu</t>
  </si>
  <si>
    <t>"řad" 2,1*51,7*2</t>
  </si>
  <si>
    <t>20</t>
  </si>
  <si>
    <t>151201112</t>
  </si>
  <si>
    <t>Odstranění zátažného pažení a rozepření stěn rýh hl přes 2 do 4 m</t>
  </si>
  <si>
    <t>-2014322293</t>
  </si>
  <si>
    <t>Odstranění pažení a rozepření stěn rýh pro podzemní vedení s uložením materiálu na vzdálenost do 3 m od kraje výkopu zátažné, hloubky přes 2 do 4 m</t>
  </si>
  <si>
    <t>https://podminky.urs.cz/item/CS_URS_2023_02/151201112</t>
  </si>
  <si>
    <t>151811132</t>
  </si>
  <si>
    <t>Osazení pažicího boxu hl výkopu do 4 m š přes 1,2 do 2,5 m</t>
  </si>
  <si>
    <t>992154217</t>
  </si>
  <si>
    <t>Zřízení pažicích boxů pro pažení a rozepření stěn rýh podzemního vedení hloubka výkopu do 4 m, šířka přes 1,2 do 2,5 m</t>
  </si>
  <si>
    <t>https://podminky.urs.cz/item/CS_URS_2023_02/151811132</t>
  </si>
  <si>
    <t>řad - litinové potrubí</t>
  </si>
  <si>
    <t>2,1*(1,8+2,05+1,4) "napojeni"</t>
  </si>
  <si>
    <t>2,1*52,65*2 "zbytek řadu"</t>
  </si>
  <si>
    <t xml:space="preserve">"prípojky"  (3,62+2,7+2,3)*1,7*2 "zbytek přípojek - bez přepojení přípojek NZ"</t>
  </si>
  <si>
    <t xml:space="preserve"> 2,1*1,5*2</t>
  </si>
  <si>
    <t xml:space="preserve"> (7,92+8,64)*1,7*2</t>
  </si>
  <si>
    <t>22</t>
  </si>
  <si>
    <t>151811232</t>
  </si>
  <si>
    <t>Odstranění pažicího boxu hl výkopu do 4 m š přes 1,2 do 2,5 m</t>
  </si>
  <si>
    <t>1010937639</t>
  </si>
  <si>
    <t>Odstranění pažicích boxů pro pažení a rozepření stěn rýh podzemního vedení hloubka výkopu do 4 m, šířka přes 1,2 do 2,5 m</t>
  </si>
  <si>
    <t>https://podminky.urs.cz/item/CS_URS_2023_02/151811232</t>
  </si>
  <si>
    <t>23</t>
  </si>
  <si>
    <t>162351103</t>
  </si>
  <si>
    <t>Vodorovné přemístění přes 50 do 500 m výkopku/sypaniny z horniny třídy těžitelnosti I skupiny 1 až 3</t>
  </si>
  <si>
    <t>1944608326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</si>
  <si>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</si>
  <si>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</si>
  <si>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Přeun na MD</t>
  </si>
  <si>
    <t>Přesun z MD</t>
  </si>
  <si>
    <t>zasyp_ŠD+obsyp</t>
  </si>
  <si>
    <t>24</t>
  </si>
  <si>
    <t>162751117</t>
  </si>
  <si>
    <t>Vodorovné přemístění přes 9 000 do 10000 m výkopku/sypaniny z horniny třídy těžitelnosti I skupiny 1 až 3</t>
  </si>
  <si>
    <t>1017874282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</si>
  <si>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</si>
  <si>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</si>
  <si>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Odvoz na skládku</t>
  </si>
  <si>
    <t>vykop-zásyp</t>
  </si>
  <si>
    <t>25</t>
  </si>
  <si>
    <t>167151111</t>
  </si>
  <si>
    <t>Nakládání výkopku z hornin třídy těžitelnosti I skupiny 1 až 3 přes 100 m3</t>
  </si>
  <si>
    <t>-1098291339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</si>
  <si>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</si>
  <si>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</si>
  <si>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26</t>
  </si>
  <si>
    <t>171201221</t>
  </si>
  <si>
    <t>Poplatek za uložení na skládce (skládkovné) zeminy a kamení kód odpadu 17 05 04</t>
  </si>
  <si>
    <t>1060805194</t>
  </si>
  <si>
    <t>Poplatek za uložení stavebního odpadu na skládce (skládkovné) zeminy a kamení zatříděného do Katalogu odpadů pod kódem 17 05 04</t>
  </si>
  <si>
    <t>https://podminky.urs.cz/item/CS_URS_2023_02/171201221</t>
  </si>
  <si>
    <t>(vykop-zásyp)*1,7</t>
  </si>
  <si>
    <t>27</t>
  </si>
  <si>
    <t>174151101</t>
  </si>
  <si>
    <t>Zásyp jam, šachet rýh nebo kolem objektů sypaninou se zhutněním</t>
  </si>
  <si>
    <t>-526170855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</si>
  <si>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</si>
  <si>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</si>
  <si>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odpocty</t>
  </si>
  <si>
    <t xml:space="preserve">"řad"  -((0,41*0,9+0,1*0,9)*51,7+ (0,46*1,25+0,1*1,25)*(54,5+1,4))</t>
  </si>
  <si>
    <t xml:space="preserve">"přípojky"  -((0,36*1,1+0,1*1,1)*(4,66+3,62+2,7+5,7+2,3))</t>
  </si>
  <si>
    <t xml:space="preserve"> 2,1*1,5*1,25 -((0,46*1,25+0,1*1,25)*1,5)</t>
  </si>
  <si>
    <t>28</t>
  </si>
  <si>
    <t>M</t>
  </si>
  <si>
    <t>58344197</t>
  </si>
  <si>
    <t>štěrkodrť frakce 0/63</t>
  </si>
  <si>
    <t>201108515</t>
  </si>
  <si>
    <t>zasyp_ŠD*2,0</t>
  </si>
  <si>
    <t>29</t>
  </si>
  <si>
    <t>-23744809</t>
  </si>
  <si>
    <t>Zásyp zeminou</t>
  </si>
  <si>
    <t xml:space="preserve"> (2,3+3,65)*1,7*1,1</t>
  </si>
  <si>
    <t>30</t>
  </si>
  <si>
    <t>175151101</t>
  </si>
  <si>
    <t>Obsypání potrubí strojně sypaninou bez prohození, uloženou do 3 m</t>
  </si>
  <si>
    <t>43680373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</si>
  <si>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</si>
  <si>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</si>
  <si>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 xml:space="preserve">"řad"  0,47*51,74*0,9+ 0,47*54,5*1,25</t>
  </si>
  <si>
    <t xml:space="preserve">"přípojky"  0,363*21,48*1,1</t>
  </si>
  <si>
    <t xml:space="preserve"> 0,46*1,5*1,25</t>
  </si>
  <si>
    <t>31</t>
  </si>
  <si>
    <t>58337302</t>
  </si>
  <si>
    <t>štěrkopísek frakce 0/16</t>
  </si>
  <si>
    <t>-157669538</t>
  </si>
  <si>
    <t>obsyp*1,95</t>
  </si>
  <si>
    <t>Zakládání</t>
  </si>
  <si>
    <t>32</t>
  </si>
  <si>
    <t>21314R1</t>
  </si>
  <si>
    <t>D+M protikořenová folie</t>
  </si>
  <si>
    <t>-1822740972</t>
  </si>
  <si>
    <t>1,8*4*2</t>
  </si>
  <si>
    <t>Vodorovné konstrukce</t>
  </si>
  <si>
    <t>33</t>
  </si>
  <si>
    <t>451573111</t>
  </si>
  <si>
    <t>Lože pod potrubí otevřený výkop ze štěrkopísku</t>
  </si>
  <si>
    <t>2123183340</t>
  </si>
  <si>
    <t>Lože pod potrubí, stoky a drobné objekty v otevřeném výkopu z písku a štěrkopísku do 63 mm</t>
  </si>
  <si>
    <t>https://podminky.urs.cz/item/CS_URS_2023_02/451573111</t>
  </si>
  <si>
    <t xml:space="preserve">"řad"  0,1*51,7*0,9+ 0,1*(54,5+1,4)*1,25</t>
  </si>
  <si>
    <t xml:space="preserve">"přípojky"  0,1*(4,66+3,62+2,7+5,7+2,3)*1,1</t>
  </si>
  <si>
    <t>34</t>
  </si>
  <si>
    <t>452313141</t>
  </si>
  <si>
    <t>Podkladní bloky z betonu prostého bez zvýšených nároků na prostředí tř. C 16/20 otevřený výkop</t>
  </si>
  <si>
    <t>-72255812</t>
  </si>
  <si>
    <t>Podkladní a zajišťovací konstrukce z betonu prostého v otevřeném výkopu bez zvýšených nároků na prostředí bloky pro potrubí z betonu tř. C 16/20</t>
  </si>
  <si>
    <t>https://podminky.urs.cz/item/CS_URS_2023_02/452313141</t>
  </si>
  <si>
    <t xml:space="preserve">"betonový blok"  0,03*3</t>
  </si>
  <si>
    <t>35</t>
  </si>
  <si>
    <t>452353101</t>
  </si>
  <si>
    <t>Bednění podkladních bloků otevřený výkop</t>
  </si>
  <si>
    <t>-1599068983</t>
  </si>
  <si>
    <t>Bednění podkladních a zajišťovacích konstrukcí v otevřeném výkopu bloků pro potrubí</t>
  </si>
  <si>
    <t>https://podminky.urs.cz/item/CS_URS_2023_02/452353101</t>
  </si>
  <si>
    <t>0,3*0,3*4 *3</t>
  </si>
  <si>
    <t>Komunikace pozemní</t>
  </si>
  <si>
    <t>36</t>
  </si>
  <si>
    <t>564831011</t>
  </si>
  <si>
    <t>Podklad ze štěrkodrtě ŠD plochy do 100 m2 tl 100 mm</t>
  </si>
  <si>
    <t>582947955</t>
  </si>
  <si>
    <t>Podklad ze štěrkodrti ŠD s rozprostřením a zhutněním plochy jednotlivě do 100 m2, po zhutnění tl. 100 mm</t>
  </si>
  <si>
    <t>https://podminky.urs.cz/item/CS_URS_2023_02/564831011</t>
  </si>
  <si>
    <t>37</t>
  </si>
  <si>
    <t>564851013</t>
  </si>
  <si>
    <t>Podklad ze štěrkodrtě ŠD plochy do 100 m2 tl 170 mm</t>
  </si>
  <si>
    <t>698258780</t>
  </si>
  <si>
    <t>Podklad ze štěrkodrti ŠD s rozprostřením a zhutněním plochy jednotlivě do 100 m2, po zhutnění tl. 170 mm</t>
  </si>
  <si>
    <t>https://podminky.urs.cz/item/CS_URS_2023_02/564851013</t>
  </si>
  <si>
    <t>38</t>
  </si>
  <si>
    <t>564851011</t>
  </si>
  <si>
    <t>Podklad ze štěrkodrtě ŠD plochy do 100 m2 tl 150 mm</t>
  </si>
  <si>
    <t>1561063410</t>
  </si>
  <si>
    <t>Podklad ze štěrkodrti ŠD s rozprostřením a zhutněním plochy jednotlivě do 100 m2, po zhutnění tl. 150 mm</t>
  </si>
  <si>
    <t>https://podminky.urs.cz/item/CS_URS_2023_02/564851011</t>
  </si>
  <si>
    <t>Poznámka k položce:_x000d_
Podrobná specifikace viz D.09</t>
  </si>
  <si>
    <t xml:space="preserve">komunikace </t>
  </si>
  <si>
    <t>39</t>
  </si>
  <si>
    <t>567142115</t>
  </si>
  <si>
    <t>Podklad ze směsi stmelené cementem SC C 8/10 (KSC I) tl 250 mm</t>
  </si>
  <si>
    <t>-1090285315</t>
  </si>
  <si>
    <t>Podklad ze směsi stmelené cementem SC bez dilatačních spár, s rozprostřením a zhutněním SC C 8/10 (KSC I), po zhutnění tl. 250 mm</t>
  </si>
  <si>
    <t>https://podminky.urs.cz/item/CS_URS_2023_02/567142115</t>
  </si>
  <si>
    <t>40</t>
  </si>
  <si>
    <t>565175121</t>
  </si>
  <si>
    <t>Asfaltový beton vrstva podkladní ACP 16 (obalované kamenivo OKS) tl 100 mm š přes 3 m</t>
  </si>
  <si>
    <t>-827897117</t>
  </si>
  <si>
    <t>Asfaltový beton vrstva podkladní ACP 16 (obalované kamenivo střednězrnné - OKS) s rozprostřením a zhutněním v pruhu šířky přes 3 m, po zhutnění tl. 100 mm</t>
  </si>
  <si>
    <t>https://podminky.urs.cz/item/CS_URS_2023_02/565175121</t>
  </si>
  <si>
    <t>41</t>
  </si>
  <si>
    <t>567143115</t>
  </si>
  <si>
    <t>Podklad ze směsi stmelené cementem SC C 5/6 (KSC II) tl 250 mm</t>
  </si>
  <si>
    <t>282881674</t>
  </si>
  <si>
    <t>Podklad ze směsi stmelené cementem SC bez dilatačních spár, s rozprostřením a zhutněním SC C 5/6 (KSC II), po zhutnění tl. 250 mm</t>
  </si>
  <si>
    <t>https://podminky.urs.cz/item/CS_URS_2023_02/567143115</t>
  </si>
  <si>
    <t>42</t>
  </si>
  <si>
    <t>571908111</t>
  </si>
  <si>
    <t>Kryt vymývaným dekoračním kamenivem (kačírkem) tl 200 mm</t>
  </si>
  <si>
    <t>210973933</t>
  </si>
  <si>
    <t>Kryt vymývaným dekoračním kamenivem (kačírkem) tl. 200 mm</t>
  </si>
  <si>
    <t>https://podminky.urs.cz/item/CS_URS_2023_02/571908111</t>
  </si>
  <si>
    <t>43</t>
  </si>
  <si>
    <t>573111112</t>
  </si>
  <si>
    <t>Postřik živičný infiltrační s posypem z asfaltu množství 1 kg/m2</t>
  </si>
  <si>
    <t>-1850941782</t>
  </si>
  <si>
    <t>Postřik infiltrační PI z asfaltu silničního s posypem kamenivem, v množství 1,00 kg/m2</t>
  </si>
  <si>
    <t>https://podminky.urs.cz/item/CS_URS_2023_02/573111112</t>
  </si>
  <si>
    <t>44</t>
  </si>
  <si>
    <t>573231106</t>
  </si>
  <si>
    <t>Postřik živičný spojovací ze silniční emulze v množství 0,30 kg/m2</t>
  </si>
  <si>
    <t>203516964</t>
  </si>
  <si>
    <t>Postřik spojovací PS bez posypu kamenivem ze silniční emulze, v množství 0,30 kg/m2</t>
  </si>
  <si>
    <t>https://podminky.urs.cz/item/CS_URS_2023_02/573231106</t>
  </si>
  <si>
    <t>45</t>
  </si>
  <si>
    <t>577144221</t>
  </si>
  <si>
    <t>Asfaltový beton vrstva obrusná ACO 11 (ABS) tř. II tl 50 mm š přes 3 m z nemodifikovaného asfaltu</t>
  </si>
  <si>
    <t>994835522</t>
  </si>
  <si>
    <t>Asfaltový beton vrstva obrusná ACO 11 (ABS) s rozprostřením a se zhutněním z nemodifikovaného asfaltu v pruhu šířky přes 3 m tř. II, po zhutnění tl. 50 mm</t>
  </si>
  <si>
    <t>https://podminky.urs.cz/item/CS_URS_2023_02/577144221</t>
  </si>
  <si>
    <t>46</t>
  </si>
  <si>
    <t>596211110</t>
  </si>
  <si>
    <t>Kladení zámkové dlažby komunikací pro pěší ručně tl 60 mm skupiny A pl do 50 m2</t>
  </si>
  <si>
    <t>2111252317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</si>
  <si>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</si>
  <si>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</si>
  <si>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použije se stávající dlažba</t>
  </si>
  <si>
    <t>47</t>
  </si>
  <si>
    <t>596211114</t>
  </si>
  <si>
    <t>Příplatek za kombinaci dvou barev u kladení betonových dlažeb komunikací pro pěší ručně tl 60 mm skupiny A</t>
  </si>
  <si>
    <t>170343171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</si>
  <si>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</si>
  <si>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https://podminky.urs.cz/item/CS_URS_2023_02/596211114</t>
  </si>
  <si>
    <t>48</t>
  </si>
  <si>
    <t>596212211</t>
  </si>
  <si>
    <t>Kladení zámkové dlažby pozemních komunikací ručně tl 80 mm skupiny A pl přes 50 do 100 m2</t>
  </si>
  <si>
    <t>626017982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</si>
  <si>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</si>
  <si>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https://podminky.urs.cz/item/CS_URS_2023_02/596212211</t>
  </si>
  <si>
    <t>49</t>
  </si>
  <si>
    <t>59245020</t>
  </si>
  <si>
    <t>dlažba tvar obdélník betonová 200x100x80mm přírodní</t>
  </si>
  <si>
    <t>-463931443</t>
  </si>
  <si>
    <t>50% nové dlažby</t>
  </si>
  <si>
    <t>dl_vozovka *0,5</t>
  </si>
  <si>
    <t>50</t>
  </si>
  <si>
    <t>596212214</t>
  </si>
  <si>
    <t>Příplatek za kombinaci dvou barev u betonových dlažeb pozemních komunikací ručně tl 80 mm skupiny A</t>
  </si>
  <si>
    <t>-1956014900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</si>
  <si>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Příplatek k cenám za dlažbu z prvků dvou barev</t>
  </si>
  <si>
    <t>https://podminky.urs.cz/item/CS_URS_2023_02/596212214</t>
  </si>
  <si>
    <t>Poznámka k položce:_x000d_
- parkovací stání je v odstínu červené barvy</t>
  </si>
  <si>
    <t>Trubní vedení</t>
  </si>
  <si>
    <t>51</t>
  </si>
  <si>
    <t>851311131</t>
  </si>
  <si>
    <t>Montáž potrubí z trub litinových hrdlových s integrovaným těsněním otevřený výkop DN 150</t>
  </si>
  <si>
    <t>-1460556352</t>
  </si>
  <si>
    <t>Montáž potrubí z trub litinových tlakových hrdlových v otevřeném výkopu s integrovaným těsněním DN 150</t>
  </si>
  <si>
    <t>https://podminky.urs.cz/item/CS_URS_2023_02/851311131</t>
  </si>
  <si>
    <t>52</t>
  </si>
  <si>
    <t>552 4901 R</t>
  </si>
  <si>
    <t xml:space="preserve">Trouby z tvárné litiny hrdlové s jištěnými spoji a těžkou ochranou  DN 150 mm</t>
  </si>
  <si>
    <t>144539996</t>
  </si>
  <si>
    <t>Poznámka k položce:_x000d_
potrubí z tvárné litiny PN 10 s hrdlovými jištěnými (zámkovými) spoji, s těžkou ochranou vč. ochranných manžet, těsnících a zámkových kroužků</t>
  </si>
  <si>
    <t>106,2</t>
  </si>
  <si>
    <t>106,2*1,01 'Přepočtené koeficientem množství</t>
  </si>
  <si>
    <t>53</t>
  </si>
  <si>
    <t>857242122</t>
  </si>
  <si>
    <t>Montáž litinových tvarovek jednoosých přírubových otevřený výkop DN 80</t>
  </si>
  <si>
    <t>-2006376238</t>
  </si>
  <si>
    <t>Montáž litinových tvarovek na potrubí litinovém tlakovém jednoosých na potrubí z trub přírubových v otevřeném výkopu, kanálu nebo v šachtě DN 80</t>
  </si>
  <si>
    <t>https://podminky.urs.cz/item/CS_URS_2023_02/857242122</t>
  </si>
  <si>
    <t>54</t>
  </si>
  <si>
    <t>5525R1</t>
  </si>
  <si>
    <t xml:space="preserve">zaslepovací příruba  XG s vnitřním závitem 2" DN 80, PN 10/16</t>
  </si>
  <si>
    <t>1625396533</t>
  </si>
  <si>
    <t>5 "přípojky"</t>
  </si>
  <si>
    <t>55</t>
  </si>
  <si>
    <t>55254047</t>
  </si>
  <si>
    <t>koleno 90° s patkou přírubové litinové vodovodní N-kus PN10/40 DN 80</t>
  </si>
  <si>
    <t>-925992923</t>
  </si>
  <si>
    <t>56</t>
  </si>
  <si>
    <t>55253233</t>
  </si>
  <si>
    <t>tvarovka přírubová litinová vodovodní PN10/16 DN 80 dl 100mm</t>
  </si>
  <si>
    <t>-1669756331</t>
  </si>
  <si>
    <t>57</t>
  </si>
  <si>
    <t>55253235</t>
  </si>
  <si>
    <t>tvarovka přírubová litinová vodovodní PN10/16 DN 80 dl 200mm</t>
  </si>
  <si>
    <t>1463576437</t>
  </si>
  <si>
    <t>58</t>
  </si>
  <si>
    <t>55253239</t>
  </si>
  <si>
    <t>tvarovka přírubová litinová vodovodní PN10/16 DN 80 dl 400mm</t>
  </si>
  <si>
    <t>-1255717392</t>
  </si>
  <si>
    <t>59</t>
  </si>
  <si>
    <t>857261131</t>
  </si>
  <si>
    <t>Montáž litinových tvarovek jednoosých hrdlových otevřený výkop s integrovaným těsněním DN 100</t>
  </si>
  <si>
    <t>-568990020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</si>
  <si>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</si>
  <si>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https://podminky.urs.cz/item/CS_URS_2023_02/857261131</t>
  </si>
  <si>
    <t>1+1</t>
  </si>
  <si>
    <t>60</t>
  </si>
  <si>
    <t>55253263</t>
  </si>
  <si>
    <t>tvarovka přírubová litinová vodovodní PN10/16 DN 100 dl 1000mm</t>
  </si>
  <si>
    <t>-974430270</t>
  </si>
  <si>
    <t>61</t>
  </si>
  <si>
    <t>31951004</t>
  </si>
  <si>
    <t>potrubní spojka jištěná proti posuvu hrdlo-příruba DN 100</t>
  </si>
  <si>
    <t>-459519774</t>
  </si>
  <si>
    <t>62</t>
  </si>
  <si>
    <t>857311131</t>
  </si>
  <si>
    <t>Montáž litinových tvarovek jednoosých hrdlových otevřený výkop s integrovaným těsněním DN 150</t>
  </si>
  <si>
    <t>884316665</t>
  </si>
  <si>
    <t>Montáž litinových tvarovek na potrubí litinovém tlakovém jednoosých na potrubí z trub hrdlových v otevřeném výkopu, kanálu nebo v šachtě s integrovaným těsněním DN 150</t>
  </si>
  <si>
    <t>https://podminky.urs.cz/item/CS_URS_2023_02/857311131</t>
  </si>
  <si>
    <t>63</t>
  </si>
  <si>
    <t>50415030</t>
  </si>
  <si>
    <t>tvarovka litinová, MMK, koleno hrdlové 30°, DN 150</t>
  </si>
  <si>
    <t>-762164519</t>
  </si>
  <si>
    <t>64</t>
  </si>
  <si>
    <t>50415045</t>
  </si>
  <si>
    <t>tvarovka litinová, MMK, koleno hrdlové 45°, DN 150</t>
  </si>
  <si>
    <t>-1855716796</t>
  </si>
  <si>
    <t>65</t>
  </si>
  <si>
    <t>857312122</t>
  </si>
  <si>
    <t>Montáž litinových tvarovek jednoosých přírubových otevřený výkop DN 150</t>
  </si>
  <si>
    <t>-239067645</t>
  </si>
  <si>
    <t>Montáž litinových tvarovek na potrubí litinovém tlakovém jednoosých na potrubí z trub přírubových v otevřeném výkopu, kanálu nebo v šachtě DN 150</t>
  </si>
  <si>
    <t>https://podminky.urs.cz/item/CS_URS_2023_02/857312122</t>
  </si>
  <si>
    <t>66</t>
  </si>
  <si>
    <t>55253617</t>
  </si>
  <si>
    <t>přechod přírubový litinový PN10/16 FFR-kus dl 200mm DN 150/100</t>
  </si>
  <si>
    <t>383301973</t>
  </si>
  <si>
    <t>67</t>
  </si>
  <si>
    <t>55253895</t>
  </si>
  <si>
    <t>tvarovka přírubová s hrdlem z tvárné litiny,práškový epoxid tl 250µm EU-kus dl 135mm DN 150</t>
  </si>
  <si>
    <t>-779835438</t>
  </si>
  <si>
    <t>68</t>
  </si>
  <si>
    <t>857313131</t>
  </si>
  <si>
    <t>Montáž litinových tvarovek odbočných hrdlových otevřený výkop s integrovaným těsněním DN 150</t>
  </si>
  <si>
    <t>-2087777387</t>
  </si>
  <si>
    <t>Montáž litinových tvarovek na potrubí litinovém tlakovém odbočných na potrubí z trub hrdlových v otevřeném výkopu, kanálu nebo v šachtě s integrovaným těsněním DN 150</t>
  </si>
  <si>
    <t>https://podminky.urs.cz/item/CS_URS_2023_02/857313131</t>
  </si>
  <si>
    <t>69</t>
  </si>
  <si>
    <t>55253756</t>
  </si>
  <si>
    <t>tvarovka hrdlová s přírubovou odbočkou z tvárné litiny,práškový epoxid tl 250µm MMA-kus DN 150/80</t>
  </si>
  <si>
    <t>2049282392</t>
  </si>
  <si>
    <t>3+5</t>
  </si>
  <si>
    <t>70</t>
  </si>
  <si>
    <t>857314122</t>
  </si>
  <si>
    <t>Montáž litinových tvarovek odbočných přírubových otevřený výkop DN 150</t>
  </si>
  <si>
    <t>-1811610815</t>
  </si>
  <si>
    <t>Montáž litinových tvarovek na potrubí litinovém tlakovém odbočných na potrubí z trub přírubových v otevřeném výkopu, kanálu nebo v šachtě DN 150</t>
  </si>
  <si>
    <t>https://podminky.urs.cz/item/CS_URS_2023_02/857314122</t>
  </si>
  <si>
    <t>71</t>
  </si>
  <si>
    <t>55253528</t>
  </si>
  <si>
    <t>tvarovka přírubová litinová s přírubovou odbočkou,práškový epoxid tl 250µm T-kus DN 150/100</t>
  </si>
  <si>
    <t>-2089963971</t>
  </si>
  <si>
    <t>72</t>
  </si>
  <si>
    <t>55253530</t>
  </si>
  <si>
    <t>tvarovka přírubová litinová vodovodní s přírubovou odbočkou PN10/16 T-kus DN 150/150</t>
  </si>
  <si>
    <t>-709516485</t>
  </si>
  <si>
    <t>73</t>
  </si>
  <si>
    <t>857361131</t>
  </si>
  <si>
    <t>Montáž litinových tvarovek jednoosých hrdlových otevřený výkop s integrovaným těsněním DN 250</t>
  </si>
  <si>
    <t>1759064100</t>
  </si>
  <si>
    <t>Montáž litinových tvarovek na potrubí litinovém tlakovém jednoosých na potrubí z trub hrdlových v otevřeném výkopu, kanálu nebo v šachtě s integrovaným těsněním DN 250</t>
  </si>
  <si>
    <t>https://podminky.urs.cz/item/CS_URS_2023_02/857361131</t>
  </si>
  <si>
    <t>74</t>
  </si>
  <si>
    <t>31951010</t>
  </si>
  <si>
    <t>potrubní spojka jištěná proti posuvu hrdlo-příruba DN 250</t>
  </si>
  <si>
    <t>-1716983117</t>
  </si>
  <si>
    <t>75</t>
  </si>
  <si>
    <t>857362122</t>
  </si>
  <si>
    <t>Montáž litinových tvarovek jednoosých přírubových otevřený výkop DN 250</t>
  </si>
  <si>
    <t>-913897799</t>
  </si>
  <si>
    <t>Montáž litinových tvarovek na potrubí litinovém tlakovém jednoosých na potrubí z trub přírubových v otevřeném výkopu, kanálu nebo v šachtě DN 250</t>
  </si>
  <si>
    <t>https://podminky.urs.cz/item/CS_URS_2023_02/857362122</t>
  </si>
  <si>
    <t>76</t>
  </si>
  <si>
    <t>55253626</t>
  </si>
  <si>
    <t>přechod přírubový,práškový epoxid tl 250µm FFR-kus litinový DN 250/150</t>
  </si>
  <si>
    <t>-1765482663</t>
  </si>
  <si>
    <t>77</t>
  </si>
  <si>
    <t>871211211</t>
  </si>
  <si>
    <t>Montáž potrubí z PE100 SDR 11 otevřený výkop svařovaných elektrotvarovkou D 63 x 5,8 mm</t>
  </si>
  <si>
    <t>884416765</t>
  </si>
  <si>
    <t>Montáž vodovodního potrubí z plastů v otevřeném výkopu z polyetylenu PE 100 svařovaných elektrotvarovkou SDR 11/PN16 D 63 x 5,8 mm</t>
  </si>
  <si>
    <t>https://podminky.urs.cz/item/CS_URS_2023_02/871211211</t>
  </si>
  <si>
    <t>78</t>
  </si>
  <si>
    <t>28613173</t>
  </si>
  <si>
    <t>trubka vodovodní PE100 SDR11 se signalizační vrstvou 63x5,8mm</t>
  </si>
  <si>
    <t>364227013</t>
  </si>
  <si>
    <t>2,94+3,08+3,93+5,2+6,33</t>
  </si>
  <si>
    <t>21,48*1,015 'Přepočtené koeficientem množství</t>
  </si>
  <si>
    <t>79</t>
  </si>
  <si>
    <t>890331851</t>
  </si>
  <si>
    <t>Bourání šachet ze ŽB strojně obestavěného prostoru přes 1,5 do 3 m3</t>
  </si>
  <si>
    <t>345225843</t>
  </si>
  <si>
    <t>Bourání šachet a jímek strojně velikosti obestavěného prostoru přes 1,5 do 3 m3 ze železobetonu</t>
  </si>
  <si>
    <t>https://podminky.urs.cz/item/CS_URS_2023_02/890331851</t>
  </si>
  <si>
    <t>Zrušení kanalizační šachty</t>
  </si>
  <si>
    <t>(PI/4*1,0^2)*3,5</t>
  </si>
  <si>
    <t>80</t>
  </si>
  <si>
    <t>891241112</t>
  </si>
  <si>
    <t>Montáž vodovodních šoupátek otevřený výkop DN 80</t>
  </si>
  <si>
    <t>-193582495</t>
  </si>
  <si>
    <t>Montáž vodovodních armatur na potrubí šoupátek nebo klapek uzavíracích v otevřeném výkopu nebo v šachtách s osazením zemní soupravy (bez poklopů) DN 80</t>
  </si>
  <si>
    <t>https://podminky.urs.cz/item/CS_URS_2023_02/891241112</t>
  </si>
  <si>
    <t>81</t>
  </si>
  <si>
    <t>42221323</t>
  </si>
  <si>
    <t>šoupátko pitná voda litina GGG 50 dlouhá stavební dl PN10/16 DN 80x280mm</t>
  </si>
  <si>
    <t>1660305845</t>
  </si>
  <si>
    <t>82</t>
  </si>
  <si>
    <t>950108000003</t>
  </si>
  <si>
    <t>SOUPRAVA ZEMNÍ TELESKOPICKÁ E1/A-1,3 -1,8 65-80 E1/80 A (1,3-1,8m)</t>
  </si>
  <si>
    <t>-124775999</t>
  </si>
  <si>
    <t>2+5</t>
  </si>
  <si>
    <t>83</t>
  </si>
  <si>
    <t>950108000004</t>
  </si>
  <si>
    <t>SOUPRAVA ZEMNÍ TELESKOPICKÁ E1/A 1,8-2,5 65-80 E1/80 A (1,8-2,5m)</t>
  </si>
  <si>
    <t>-1395177556</t>
  </si>
  <si>
    <t>84</t>
  </si>
  <si>
    <t>891247112</t>
  </si>
  <si>
    <t>Montáž hydrantů podzemních DN 80</t>
  </si>
  <si>
    <t>279265880</t>
  </si>
  <si>
    <t>Montáž vodovodních armatur na potrubí hydrantů podzemních (bez osazení poklopů) DN 80</t>
  </si>
  <si>
    <t>https://podminky.urs.cz/item/CS_URS_2023_02/891247112</t>
  </si>
  <si>
    <t>85</t>
  </si>
  <si>
    <t>42273594</t>
  </si>
  <si>
    <t>hydrant podzemní DN 80 PN 16 dvojitý uzávěr s koulí krycí v 1500mm</t>
  </si>
  <si>
    <t>-257775874</t>
  </si>
  <si>
    <t>86</t>
  </si>
  <si>
    <t>891311112</t>
  </si>
  <si>
    <t>Montáž vodovodních šoupátek otevřený výkop DN 150</t>
  </si>
  <si>
    <t>-1291074340</t>
  </si>
  <si>
    <t>Montáž vodovodních armatur na potrubí šoupátek nebo klapek uzavíracích v otevřeném výkopu nebo v šachtách s osazením zemní soupravy (bez poklopů) DN 150</t>
  </si>
  <si>
    <t>https://podminky.urs.cz/item/CS_URS_2023_02/891311112</t>
  </si>
  <si>
    <t>87</t>
  </si>
  <si>
    <t>42221326</t>
  </si>
  <si>
    <t>šoupátko pitná voda litina GGG 50 dlouhá stavební dl PN10/16 DN 150x350mm</t>
  </si>
  <si>
    <t>-587896254</t>
  </si>
  <si>
    <t>88</t>
  </si>
  <si>
    <t>950112515003</t>
  </si>
  <si>
    <t>SOUPRAVA ZEMNÍ TELESKOPICKÁ E1/A-1,3 -1,8 125-150 (1,3-1,8m)</t>
  </si>
  <si>
    <t>-287658679</t>
  </si>
  <si>
    <t>89</t>
  </si>
  <si>
    <t>950112515004</t>
  </si>
  <si>
    <t>SOUPRAVA ZEMNÍ TELESKOPICKÁ E1/A-1,8-2,5 125-150 (1,8-2,5m)</t>
  </si>
  <si>
    <t>-1073803546</t>
  </si>
  <si>
    <t>90</t>
  </si>
  <si>
    <t>892233122</t>
  </si>
  <si>
    <t>Proplach a dezinfekce vodovodního potrubí DN od 40 do 70</t>
  </si>
  <si>
    <t>479377878</t>
  </si>
  <si>
    <t>https://podminky.urs.cz/item/CS_URS_2023_02/892233122</t>
  </si>
  <si>
    <t>2,95+6,3+3,1+3,95+5,2 "přípojky"</t>
  </si>
  <si>
    <t>91</t>
  </si>
  <si>
    <t>892241111</t>
  </si>
  <si>
    <t>Tlaková zkouška vodou potrubí DN do 80</t>
  </si>
  <si>
    <t>-1888794822</t>
  </si>
  <si>
    <t>Tlakové zkoušky vodou na potrubí DN do 80</t>
  </si>
  <si>
    <t>https://podminky.urs.cz/item/CS_URS_2023_02/892241111</t>
  </si>
  <si>
    <t>"přípojky" 21,5</t>
  </si>
  <si>
    <t>92</t>
  </si>
  <si>
    <t>892351111</t>
  </si>
  <si>
    <t>Tlaková zkouška vodou potrubí DN 150 nebo 200</t>
  </si>
  <si>
    <t>43741611</t>
  </si>
  <si>
    <t>Tlakové zkoušky vodou na potrubí DN 150 nebo 200</t>
  </si>
  <si>
    <t>https://podminky.urs.cz/item/CS_URS_2023_02/892351111</t>
  </si>
  <si>
    <t>(106,2+2,0)</t>
  </si>
  <si>
    <t>93</t>
  </si>
  <si>
    <t>892353122</t>
  </si>
  <si>
    <t>Proplach a dezinfekce vodovodního potrubí DN 150 nebo 200</t>
  </si>
  <si>
    <t>-437179960</t>
  </si>
  <si>
    <t>https://podminky.urs.cz/item/CS_URS_2023_02/892353122</t>
  </si>
  <si>
    <t>94</t>
  </si>
  <si>
    <t>892372111</t>
  </si>
  <si>
    <t>Zabezpečení konců potrubí DN do 300 při tlakových zkouškách vodou</t>
  </si>
  <si>
    <t>1018771577</t>
  </si>
  <si>
    <t>Tlakové zkoušky vodou zabezpečení konců potrubí při tlakových zkouškách DN do 300</t>
  </si>
  <si>
    <t>https://podminky.urs.cz/item/CS_URS_2023_02/892372111</t>
  </si>
  <si>
    <t>95</t>
  </si>
  <si>
    <t>899008-R</t>
  </si>
  <si>
    <t>D+ M popílkocementové směsi včetně všech souvisejících prací</t>
  </si>
  <si>
    <t>-779979009</t>
  </si>
  <si>
    <t xml:space="preserve">"stávající potrubí"   0,25*0,25*pi/4*70</t>
  </si>
  <si>
    <t>"šachta" 2</t>
  </si>
  <si>
    <t xml:space="preserve">"prostor pod teplovodem "  12</t>
  </si>
  <si>
    <t>96</t>
  </si>
  <si>
    <t>899102211</t>
  </si>
  <si>
    <t>Demontáž poklopů litinových nebo ocelových včetně rámů hmotnosti přes 50 do 100 kg</t>
  </si>
  <si>
    <t>1778971674</t>
  </si>
  <si>
    <t>Demontáž poklopů litinových a ocelových včetně rámů, hmotnosti jednotlivě přes 50 do 100 Kg</t>
  </si>
  <si>
    <t>https://podminky.urs.cz/item/CS_URS_2023_02/899102211</t>
  </si>
  <si>
    <t>bourané šachty</t>
  </si>
  <si>
    <t>97</t>
  </si>
  <si>
    <t>89940 9001 R</t>
  </si>
  <si>
    <t>Orientační tabulka modré barvy pro šoupátka</t>
  </si>
  <si>
    <t>-1982988504</t>
  </si>
  <si>
    <t>Orientační tabulka modré barvy pro uzávěry</t>
  </si>
  <si>
    <t>7 "šoupátka"</t>
  </si>
  <si>
    <t>5 "přípojky - šoupátka"</t>
  </si>
  <si>
    <t>98</t>
  </si>
  <si>
    <t>89940 9002 R</t>
  </si>
  <si>
    <t>Orientační tabulka červené barvy pro hydranty</t>
  </si>
  <si>
    <t>1194360586</t>
  </si>
  <si>
    <t>99</t>
  </si>
  <si>
    <t>89940 9004 R</t>
  </si>
  <si>
    <t>Markery prstencové</t>
  </si>
  <si>
    <t>1274317503</t>
  </si>
  <si>
    <t>100</t>
  </si>
  <si>
    <t>899401112</t>
  </si>
  <si>
    <t>Osazení poklopů litinových šoupátkových</t>
  </si>
  <si>
    <t>2107671808</t>
  </si>
  <si>
    <t>https://podminky.urs.cz/item/CS_URS_2023_02/899401112</t>
  </si>
  <si>
    <t>F150+F80</t>
  </si>
  <si>
    <t>101</t>
  </si>
  <si>
    <t>42291352</t>
  </si>
  <si>
    <t>poklop litinový šoupátkový pro zemní soupravy osazení do terénu a do vozovky</t>
  </si>
  <si>
    <t>1018739928</t>
  </si>
  <si>
    <t>102</t>
  </si>
  <si>
    <t>552 350 212 R</t>
  </si>
  <si>
    <t>deska podkladová uličního poklopu šoupáttového</t>
  </si>
  <si>
    <t>819110050</t>
  </si>
  <si>
    <t>103</t>
  </si>
  <si>
    <t>899401113</t>
  </si>
  <si>
    <t>Osazení poklopů litinových hydrantových</t>
  </si>
  <si>
    <t>893380188</t>
  </si>
  <si>
    <t>https://podminky.urs.cz/item/CS_URS_2023_02/899401113</t>
  </si>
  <si>
    <t>104</t>
  </si>
  <si>
    <t>42291452</t>
  </si>
  <si>
    <t>poklop litinový hydrantový DN 80</t>
  </si>
  <si>
    <t>-1904357499</t>
  </si>
  <si>
    <t>105</t>
  </si>
  <si>
    <t>552 350 213 R</t>
  </si>
  <si>
    <t>deska podkladová poklopu hydrantového, vč. drenáže pro DN 80</t>
  </si>
  <si>
    <t>925211583</t>
  </si>
  <si>
    <t>106</t>
  </si>
  <si>
    <t>899721111</t>
  </si>
  <si>
    <t>Signalizační vodič DN do 150 mm na potrubí</t>
  </si>
  <si>
    <t>-1379645214</t>
  </si>
  <si>
    <t>Signalizační vodič na potrubí DN do 150 mm</t>
  </si>
  <si>
    <t>https://podminky.urs.cz/item/CS_URS_2023_02/899721111</t>
  </si>
  <si>
    <t>(106,2+2,0)*2</t>
  </si>
  <si>
    <t>2,95+6,3+3,1+3,95+5,2</t>
  </si>
  <si>
    <t>107</t>
  </si>
  <si>
    <t>899722113</t>
  </si>
  <si>
    <t>Krytí potrubí z plastů výstražnou fólií z PVC 34cm</t>
  </si>
  <si>
    <t>-600529472</t>
  </si>
  <si>
    <t>Krytí potrubí z plastů výstražnou fólií z PVC šířky 34 cm</t>
  </si>
  <si>
    <t>https://podminky.urs.cz/item/CS_URS_2023_02/899722113</t>
  </si>
  <si>
    <t>8-1</t>
  </si>
  <si>
    <t>Trubní vedení - náhradní zásobování</t>
  </si>
  <si>
    <t>Ostatní konstrukce a práce, bourání</t>
  </si>
  <si>
    <t>108</t>
  </si>
  <si>
    <t>916111112</t>
  </si>
  <si>
    <t>Osazení obruby z velkých kostek bez boční opěry do lože z betonu prostého</t>
  </si>
  <si>
    <t>-483849347</t>
  </si>
  <si>
    <t>Osazení silniční obruby z dlažebních kostek v jedné řadě s ložem tl. přes 50 do 100 mm, s vyplněním a zatřením spár cementovou maltou z velkých kostek bez boční opěry, do lože z betonu prostého</t>
  </si>
  <si>
    <t>https://podminky.urs.cz/item/CS_URS_2023_02/916111112</t>
  </si>
  <si>
    <t>109</t>
  </si>
  <si>
    <t>916131113</t>
  </si>
  <si>
    <t>Osazení silničního obrubníku betonového ležatého s boční opěrou do lože z betonu prostého</t>
  </si>
  <si>
    <t>1802810719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</si>
  <si>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</si>
  <si>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https://podminky.urs.cz/item/CS_URS_2023_02/916131113</t>
  </si>
  <si>
    <t>použije se stávající obrubník</t>
  </si>
  <si>
    <t>110</t>
  </si>
  <si>
    <t>916131213</t>
  </si>
  <si>
    <t>Osazení silničního obrubníku betonového stojatého s boční opěrou do lože z betonu prostého</t>
  </si>
  <si>
    <t>307720007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</si>
  <si>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</si>
  <si>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</si>
  <si>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111</t>
  </si>
  <si>
    <t>919121132</t>
  </si>
  <si>
    <t>Těsnění spár zálivkou za studena pro komůrky š 20 mm hl 40 mm s těsnicím profilem</t>
  </si>
  <si>
    <t>2075056622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</si>
  <si>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</si>
  <si>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https://podminky.urs.cz/item/CS_URS_2023_02/919121132</t>
  </si>
  <si>
    <t>11,65 "viz příloha C.04"</t>
  </si>
  <si>
    <t>112</t>
  </si>
  <si>
    <t>919735113</t>
  </si>
  <si>
    <t>Řezání stávajícího živičného krytu hl přes 100 do 150 mm</t>
  </si>
  <si>
    <t>428480175</t>
  </si>
  <si>
    <t>Řezání stávajícího živičného krytu nebo podkladu hloubky přes 100 do 150 mm</t>
  </si>
  <si>
    <t>https://podminky.urs.cz/item/CS_URS_2023_02/919735113</t>
  </si>
  <si>
    <t>113</t>
  </si>
  <si>
    <t>979024443</t>
  </si>
  <si>
    <t>Očištění vybouraných obrubníků a krajníků silničních</t>
  </si>
  <si>
    <t>-1727319727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</si>
  <si>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</si>
  <si>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https://podminky.urs.cz/item/CS_URS_2023_02/979024443</t>
  </si>
  <si>
    <t>58+42,5</t>
  </si>
  <si>
    <t>114</t>
  </si>
  <si>
    <t>979054451</t>
  </si>
  <si>
    <t>Očištění vybouraných zámkových dlaždic s původním spárováním z kameniva těženého</t>
  </si>
  <si>
    <t>-925106417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</si>
  <si>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</si>
  <si>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</si>
  <si>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dl_ch+dl_vozovka</t>
  </si>
  <si>
    <t>115</t>
  </si>
  <si>
    <t>979071012</t>
  </si>
  <si>
    <t>Očištění dlažebních kostek velkých se spárováním živičnou směsí nebo MC při překopech inženýrských sítí</t>
  </si>
  <si>
    <t>-182814954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</si>
  <si>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</si>
  <si>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https://podminky.urs.cz/item/CS_URS_2023_02/979071012</t>
  </si>
  <si>
    <t>1,3*0,1</t>
  </si>
  <si>
    <t>116</t>
  </si>
  <si>
    <t>979-R01</t>
  </si>
  <si>
    <t>Zajištění sloupu veřejného osvětlení</t>
  </si>
  <si>
    <t>kpl.</t>
  </si>
  <si>
    <t>-1404004383</t>
  </si>
  <si>
    <t>997</t>
  </si>
  <si>
    <t>Přesun sutě</t>
  </si>
  <si>
    <t>117</t>
  </si>
  <si>
    <t>101R</t>
  </si>
  <si>
    <t>Odklizení demontovaných ocelových konstrukcí</t>
  </si>
  <si>
    <t>2060764235</t>
  </si>
  <si>
    <t>demontáž/1000</t>
  </si>
  <si>
    <t>0,1 "poklop šachty"</t>
  </si>
  <si>
    <t>118</t>
  </si>
  <si>
    <t>102R</t>
  </si>
  <si>
    <t>Výzisk z prodeje železného šrotu</t>
  </si>
  <si>
    <t>-913201382</t>
  </si>
  <si>
    <t>-šrot*1000</t>
  </si>
  <si>
    <t>119</t>
  </si>
  <si>
    <t>997221551</t>
  </si>
  <si>
    <t>Vodorovná doprava suti ze sypkých materiálů do 1 km</t>
  </si>
  <si>
    <t>-128547983</t>
  </si>
  <si>
    <t>Vodorovná doprava suti bez naložení, ale se složením a s hrubým urovnáním ze sypkých materiálů, na vzdálenost do 1 km</t>
  </si>
  <si>
    <t>https://podminky.urs.cz/item/CS_URS_2023_02/997221551</t>
  </si>
  <si>
    <t>120</t>
  </si>
  <si>
    <t>997221559</t>
  </si>
  <si>
    <t>Příplatek ZKD 1 km u vodorovné dopravy suti ze sypkých materiálů</t>
  </si>
  <si>
    <t>684569210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</si>
  <si>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</si>
  <si>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</si>
  <si>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sut_odvoz*9 "celkem do 10 km"</t>
  </si>
  <si>
    <t>121</t>
  </si>
  <si>
    <t>997221861</t>
  </si>
  <si>
    <t>Poplatek za uložení na recyklační skládce (skládkovné) stavebního odpadu z prostého betonu pod kódem 17 01 01</t>
  </si>
  <si>
    <t>1800495447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</si>
  <si>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</si>
  <si>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</si>
  <si>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dl_vozovka*0,295 *0,5"50%" "zámková dlažba"</t>
  </si>
  <si>
    <t>dl_vozovka*0,625 "podkladní vrstva"</t>
  </si>
  <si>
    <t>122</t>
  </si>
  <si>
    <t>997221862</t>
  </si>
  <si>
    <t>Poplatek za uložení na recyklační skládce (skládkovné) stavebního odpadu z armovaného betonu pod kódem 17 01 01</t>
  </si>
  <si>
    <t>-1306551963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</si>
  <si>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</si>
  <si>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</si>
  <si>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bour_sachta*0,6</t>
  </si>
  <si>
    <t>123</t>
  </si>
  <si>
    <t>997221873</t>
  </si>
  <si>
    <t>Poplatek za uložení na recyklační skládce (skládkovné) stavebního odpadu zeminy a kamení zatříděného do Katalogu odpadů pod kódem 17 05 04</t>
  </si>
  <si>
    <t>-1492452196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</si>
  <si>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</si>
  <si>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</si>
  <si>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(dl_ch + dl_vozovka)*0,15 "podsyp pod dlažbou"</t>
  </si>
  <si>
    <t>(dl_vozovka+0,73"kačírek") *0,29</t>
  </si>
  <si>
    <t>asf_kamenivo*0,58</t>
  </si>
  <si>
    <t>124</t>
  </si>
  <si>
    <t>997221875</t>
  </si>
  <si>
    <t>Poplatek za uložení na recyklační skládce (skládkovné) stavebního odpadu asfaltového bez obsahu dehtu zatříděného do Katalogu odpadů pod kódem 17 03 02</t>
  </si>
  <si>
    <t>1441074584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</si>
  <si>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</si>
  <si>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</si>
  <si>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asf_bourani*0,316</t>
  </si>
  <si>
    <t>998</t>
  </si>
  <si>
    <t>Přesun hmot</t>
  </si>
  <si>
    <t>125</t>
  </si>
  <si>
    <t>998273102</t>
  </si>
  <si>
    <t>Přesun hmot pro trubní vedení z trub litinových otevřený výkop</t>
  </si>
  <si>
    <t>-282072897</t>
  </si>
  <si>
    <t>Přesun hmot pro trubní vedení hloubené z trub litinových pro vodovody nebo kanalizace v otevřeném výkopu dopravní vzdálenost do 15 m</t>
  </si>
  <si>
    <t>https://podminky.urs.cz/item/CS_URS_2023_02/998273102</t>
  </si>
  <si>
    <t>722</t>
  </si>
  <si>
    <t>Zdravotechnika - vnitřní vodovod</t>
  </si>
  <si>
    <t>126</t>
  </si>
  <si>
    <t>722 4903 R</t>
  </si>
  <si>
    <t>D + M přechodka ISIFLO T110 rozměr 63/2"</t>
  </si>
  <si>
    <t>-1508057677</t>
  </si>
  <si>
    <t>127</t>
  </si>
  <si>
    <t>998722101</t>
  </si>
  <si>
    <t>Přesun hmot tonážní pro vnitřní vodovod v objektech v do 6 m</t>
  </si>
  <si>
    <t>384434475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</si>
  <si>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</si>
  <si>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</si>
  <si>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PSV</t>
  </si>
  <si>
    <t>Práce a dodávky PSV</t>
  </si>
  <si>
    <t>767</t>
  </si>
  <si>
    <t>Konstrukce zámečnické</t>
  </si>
  <si>
    <t>128</t>
  </si>
  <si>
    <t>767996701</t>
  </si>
  <si>
    <t>Demontáž atypických zámečnických konstrukcí řezáním hm jednotlivých dílů do 50 kg</t>
  </si>
  <si>
    <t>-1770409374</t>
  </si>
  <si>
    <t>Demontáž ostatních zámečnických konstrukcí řezáním o hmotnosti jednotlivých dílů do 50 kg</t>
  </si>
  <si>
    <t>https://podminky.urs.cz/item/CS_URS_2023_02/767996701</t>
  </si>
  <si>
    <t>Odstranění žebříku v šachtě</t>
  </si>
  <si>
    <t>19"kg/m" *3,5</t>
  </si>
  <si>
    <t>11,956</t>
  </si>
  <si>
    <t>ryha_pripojka</t>
  </si>
  <si>
    <t>výkop pro přípojky</t>
  </si>
  <si>
    <t>85,02</t>
  </si>
  <si>
    <t>ryha_rad_E1</t>
  </si>
  <si>
    <t>výkop pro náhradní zásobování</t>
  </si>
  <si>
    <t>30,953</t>
  </si>
  <si>
    <t>zasyp</t>
  </si>
  <si>
    <t>51,874</t>
  </si>
  <si>
    <t>ryha_E1</t>
  </si>
  <si>
    <t>vykop_ryha</t>
  </si>
  <si>
    <t>58,53</t>
  </si>
  <si>
    <t>odvoz_zemina</t>
  </si>
  <si>
    <t>54,991</t>
  </si>
  <si>
    <t>ryha_rad_E2</t>
  </si>
  <si>
    <t>ryha_rad_zruseni</t>
  </si>
  <si>
    <t>2,848</t>
  </si>
  <si>
    <t>Část B - Náhradní zásobení</t>
  </si>
  <si>
    <t>ryha_E2</t>
  </si>
  <si>
    <t>rýha etapy 2 - rušení přípojek</t>
  </si>
  <si>
    <t>26,49</t>
  </si>
  <si>
    <t>zasyp_E1</t>
  </si>
  <si>
    <t>zásyp etapy 1</t>
  </si>
  <si>
    <t>21,859</t>
  </si>
  <si>
    <t>zasyp_E2</t>
  </si>
  <si>
    <t>zásyp po zrušení NZ</t>
  </si>
  <si>
    <t>30,015</t>
  </si>
  <si>
    <t xml:space="preserve">    713 - Izolace tepelné</t>
  </si>
  <si>
    <t>M - Práce a dodávky M</t>
  </si>
  <si>
    <t xml:space="preserve">    23-M - Montáže potrubí</t>
  </si>
  <si>
    <t>119002411</t>
  </si>
  <si>
    <t>Pojezdový ocelový plech pro zabezpečení výkopu zřízení</t>
  </si>
  <si>
    <t>829454219</t>
  </si>
  <si>
    <t>Pomocné konstrukce při zabezpečení výkopu vodorovné pojízdné z tlustého ocelového plechu šířky výkopu do 1 m zřízení</t>
  </si>
  <si>
    <t>https://podminky.urs.cz/item/CS_URS_2023_02/119002411</t>
  </si>
  <si>
    <t>vjezdy</t>
  </si>
  <si>
    <t>15*1,5</t>
  </si>
  <si>
    <t>3,5*1,5*3"ks"</t>
  </si>
  <si>
    <t>119002412</t>
  </si>
  <si>
    <t>Pojezdový ocelový plech pro zabezpečení výkopu odstranění</t>
  </si>
  <si>
    <t>1606974978</t>
  </si>
  <si>
    <t>Pomocné konstrukce při zabezpečení výkopu vodorovné pojízdné z tlustého ocelového plechu šířky výkopu do 1 m odstranění</t>
  </si>
  <si>
    <t>https://podminky.urs.cz/item/CS_URS_2023_02/119002412</t>
  </si>
  <si>
    <t>132212132</t>
  </si>
  <si>
    <t>Hloubení nezapažených rýh šířky do 800 mm v nesoudržných horninách třídy těžitelnosti I skupiny 3 ručně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</si>
  <si>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</si>
  <si>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</si>
  <si>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Etapa I</t>
  </si>
  <si>
    <t>Počátek od napojení</t>
  </si>
  <si>
    <t>14,7*1,5*1,25</t>
  </si>
  <si>
    <t>Přejezdy</t>
  </si>
  <si>
    <t>0,5*0,5*(4,54+4,5+4,52)</t>
  </si>
  <si>
    <t>Mezisoučet</t>
  </si>
  <si>
    <t>Etapa II - rušení</t>
  </si>
  <si>
    <t>Zrušení NZ</t>
  </si>
  <si>
    <t>0,21*(4,54+4,5+4,52)</t>
  </si>
  <si>
    <t>ryha_rad_E1*0,5 + ryha_rad_E2</t>
  </si>
  <si>
    <t>1821280951</t>
  </si>
  <si>
    <t>ryha_pripojka*0,5</t>
  </si>
  <si>
    <t>132251101</t>
  </si>
  <si>
    <t>Hloubení rýh nezapažených š do 800 mm v hornině třídy těžitelnosti I skupiny 3 objem do 20 m3 strojně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</si>
  <si>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</si>
  <si>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</si>
  <si>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ryha_rad_E1*0,5</t>
  </si>
  <si>
    <t>Etapa 1</t>
  </si>
  <si>
    <t>Přípojky</t>
  </si>
  <si>
    <t>14,2*1,5*1,25 "Počátek od napojení"</t>
  </si>
  <si>
    <t>-(PI/4*0,11^2)*14,2 "odečet potrubí"</t>
  </si>
  <si>
    <t>Zrušení přípojek je zohledněno u vodovodu - přepojení</t>
  </si>
  <si>
    <t>14,7*1,5*2</t>
  </si>
  <si>
    <t xml:space="preserve">"Přípojky"  (7,92+8,64)*1,7*2 </t>
  </si>
  <si>
    <t>Rušení NZ</t>
  </si>
  <si>
    <t>14,2*1,5*2</t>
  </si>
  <si>
    <t>Přesun na MD</t>
  </si>
  <si>
    <t>zasyp+obsyp</t>
  </si>
  <si>
    <t>ryha_rad_E1+ryha_E1</t>
  </si>
  <si>
    <t>-zasyp_E1</t>
  </si>
  <si>
    <t>-obsyp</t>
  </si>
  <si>
    <t>ryha_rad_E2+ryha_E2</t>
  </si>
  <si>
    <t>-zasyp_E2</t>
  </si>
  <si>
    <t>odvoz_zemina*1,7</t>
  </si>
  <si>
    <t xml:space="preserve">(7,92+8,64)*1,2*1,1 "přípojky"  </t>
  </si>
  <si>
    <t>Etapa II</t>
  </si>
  <si>
    <t>Po zrušení NZ</t>
  </si>
  <si>
    <t>Počátek od napojení - zrušení</t>
  </si>
  <si>
    <t>14,2 *1,5*1,25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</si>
  <si>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</si>
  <si>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</si>
  <si>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</si>
  <si>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</si>
  <si>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 xml:space="preserve">"řad"   0,21"m2"*(4,54+4,5+4,52)</t>
  </si>
  <si>
    <t xml:space="preserve">"přípojky"   (7,92+8,64)*0,5*1,1</t>
  </si>
  <si>
    <t>175111109</t>
  </si>
  <si>
    <t>Příplatek k obsypání potrubí za ruční prohození sypaniny, uložené do 3 m</t>
  </si>
  <si>
    <t>-85591980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</si>
  <si>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</si>
  <si>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https://podminky.urs.cz/item/CS_URS_2023_02/175111109</t>
  </si>
  <si>
    <t>12*1,015 'Přepočtené koeficientem množství</t>
  </si>
  <si>
    <t>871251211</t>
  </si>
  <si>
    <t>Montáž potrubí z PE100 SDR 11 otevřený výkop svařovaných elektrotvarovkou D 110 x 10,0 mm</t>
  </si>
  <si>
    <t>-2128003400</t>
  </si>
  <si>
    <t>Montáž vodovodního potrubí z plastů v otevřeném výkopu z polyetylenu PE 100 svařovaných elektrotvarovkou SDR 11/PN16 D 110 x 10,0 mm</t>
  </si>
  <si>
    <t>https://podminky.urs.cz/item/CS_URS_2023_02/871251211</t>
  </si>
  <si>
    <t>28613116</t>
  </si>
  <si>
    <t>trubka vodovodní PE100 RC PN 16 SDR11 110x10,0mm</t>
  </si>
  <si>
    <t>-629129061</t>
  </si>
  <si>
    <t>109*1,015 'Přepočtené koeficientem množství</t>
  </si>
  <si>
    <t>877251110</t>
  </si>
  <si>
    <t>Montáž elektrokolen 45° na vodovodním potrubí z PE trub d 110</t>
  </si>
  <si>
    <t>1704330968</t>
  </si>
  <si>
    <t>Montáž tvarovek na vodovodním plastovém potrubí z polyetylenu PE 100 elektrotvarovek SDR 11/PN16 kolen 45° d 110</t>
  </si>
  <si>
    <t>https://podminky.urs.cz/item/CS_URS_2023_02/877251110</t>
  </si>
  <si>
    <t>28614949</t>
  </si>
  <si>
    <t>elektrokoleno 45° PE 100 PN16 D 110mm</t>
  </si>
  <si>
    <t>270014641</t>
  </si>
  <si>
    <t>3+4+4+4</t>
  </si>
  <si>
    <t>877251112</t>
  </si>
  <si>
    <t>Montáž elektrokolen 90° na vodovodním potrubí z PE trub d 110</t>
  </si>
  <si>
    <t>512007580</t>
  </si>
  <si>
    <t>Montáž tvarovek na vodovodním plastovém potrubí z polyetylenu PE 100 elektrotvarovek SDR 11/PN16 kolen 90° d 110</t>
  </si>
  <si>
    <t>https://podminky.urs.cz/item/CS_URS_2023_02/877251112</t>
  </si>
  <si>
    <t>28614937</t>
  </si>
  <si>
    <t>elektrokoleno 90° PE 100 PN16 D 110mm</t>
  </si>
  <si>
    <t>273605777</t>
  </si>
  <si>
    <t>877261101</t>
  </si>
  <si>
    <t>Montáž elektrospojek na vodovodním potrubí z PE trub d 110</t>
  </si>
  <si>
    <t>661159491</t>
  </si>
  <si>
    <t>Montáž tvarovek na vodovodním plastovém potrubí z polyetylenu PE 100 elektrotvarovek SDR 11/PN16 spojek, oblouků nebo redukcí d 110</t>
  </si>
  <si>
    <t>https://podminky.urs.cz/item/CS_URS_2023_02/877261101</t>
  </si>
  <si>
    <t>28615975</t>
  </si>
  <si>
    <t>elektrospojka SDR11 PE 100 PN16 D 110mm</t>
  </si>
  <si>
    <t>86605104</t>
  </si>
  <si>
    <t>2+12</t>
  </si>
  <si>
    <t>615419</t>
  </si>
  <si>
    <t>d110 / DN100, PE100, SDR11, integrovaný lemový nákružek s přírubou</t>
  </si>
  <si>
    <t>1990389540</t>
  </si>
  <si>
    <t xml:space="preserve"> 2</t>
  </si>
  <si>
    <t>891269111</t>
  </si>
  <si>
    <t>Montáž navrtávacích pasů na potrubí z jakýchkoli trub DN 100</t>
  </si>
  <si>
    <t>-419010196</t>
  </si>
  <si>
    <t>Montáž vodovodních armatur na potrubí navrtávacích pasů s ventilem Jt 1 MPa, na potrubí z trub litinových, ocelových nebo plastických hmot DN 100</t>
  </si>
  <si>
    <t>https://podminky.urs.cz/item/CS_URS_2023_02/891269111</t>
  </si>
  <si>
    <t>42273549</t>
  </si>
  <si>
    <t>pás navrtávací se závitovým výstupem z tvárné litiny pro vodovodní PE a PVC potrubí 110-1”</t>
  </si>
  <si>
    <t>-489981228</t>
  </si>
  <si>
    <t>42273550</t>
  </si>
  <si>
    <t>pás navrtávací se závitovým výstupem z tvárné litiny pro vodovodní PE a PVC potrubí 110-2”</t>
  </si>
  <si>
    <t>248577313</t>
  </si>
  <si>
    <t xml:space="preserve">Poznámka k položce:_x000d_
 navrtávací pas 110/G2" (110/63) _x000d_
</t>
  </si>
  <si>
    <t>42273451</t>
  </si>
  <si>
    <t>pás navrtávací z tvárné litiny DN 100, univerzální, se závitovým výstupem 2"</t>
  </si>
  <si>
    <t>1239494932</t>
  </si>
  <si>
    <t>"přípojky" 8,8+8,6</t>
  </si>
  <si>
    <t>892271111</t>
  </si>
  <si>
    <t>Tlaková zkouška vodou potrubí DN 100 nebo 125</t>
  </si>
  <si>
    <t>Tlakové zkoušky vodou na potrubí DN 100 nebo 125</t>
  </si>
  <si>
    <t>https://podminky.urs.cz/item/CS_URS_2023_02/892271111</t>
  </si>
  <si>
    <t>892273122</t>
  </si>
  <si>
    <t>Proplach a dezinfekce vodovodního potrubí DN od 80 do 125</t>
  </si>
  <si>
    <t>https://podminky.urs.cz/item/CS_URS_2023_02/892273122</t>
  </si>
  <si>
    <t>89499 9009 R</t>
  </si>
  <si>
    <t xml:space="preserve">Demontáž náhradního zásobování -  d 63</t>
  </si>
  <si>
    <t>-974662230</t>
  </si>
  <si>
    <t>Demontáž náhradního zásobování - d 63</t>
  </si>
  <si>
    <t xml:space="preserve">Demontáž náhradního zásobování </t>
  </si>
  <si>
    <t xml:space="preserve">Demontáž potrubí HDPE 100  d 63 - NZ</t>
  </si>
  <si>
    <t xml:space="preserve">"demontáž, odvoz a likvidace"   17,4</t>
  </si>
  <si>
    <t>89499 9010 R</t>
  </si>
  <si>
    <t xml:space="preserve">Demontáž náhradního zásobování -  d 110</t>
  </si>
  <si>
    <t>-720657569</t>
  </si>
  <si>
    <t>Demontáž náhradního zásobování - d 110</t>
  </si>
  <si>
    <t xml:space="preserve">Demontáž potrubí HDPE 100  d 110 - NZ</t>
  </si>
  <si>
    <t xml:space="preserve">"demontáž, odvoz a likvidace"          109</t>
  </si>
  <si>
    <t>89499R01</t>
  </si>
  <si>
    <t>Zřízení ochranné provizórní dřevěnné konstrukce</t>
  </si>
  <si>
    <t>-79958618</t>
  </si>
  <si>
    <t>29,1</t>
  </si>
  <si>
    <t>89499R02</t>
  </si>
  <si>
    <t>Odstranění ochranné provizórní dřevěnné konstrukce</t>
  </si>
  <si>
    <t>1503546201</t>
  </si>
  <si>
    <t>713</t>
  </si>
  <si>
    <t>Izolace tepelné</t>
  </si>
  <si>
    <t>713411121</t>
  </si>
  <si>
    <t>Montáž izolace tepelné potrubí pásy nebo rohožemi s Al fólií staženými drátem 1x</t>
  </si>
  <si>
    <t>-208999732</t>
  </si>
  <si>
    <t>Montáž izolace tepelné potrubí a ohybů pásy nebo rohožemi s povrchovou úpravou hliníkovou fólií připevněnými ocelovým drátem potrubí jednovrstvá</t>
  </si>
  <si>
    <t>https://podminky.urs.cz/item/CS_URS_2023_02/713411121</t>
  </si>
  <si>
    <t>63151672</t>
  </si>
  <si>
    <t>rohož izolační z minerální vlny lamelová s Al fólií 50-60kg/m3 tl 60mm</t>
  </si>
  <si>
    <t>1088478306</t>
  </si>
  <si>
    <t>0,11*pi*109,0</t>
  </si>
  <si>
    <t>37,668*1,05 'Přepočtené koeficientem množství</t>
  </si>
  <si>
    <t>998713101</t>
  </si>
  <si>
    <t>Přesun hmot tonážní pro izolace tepelné v objektech v do 6 m</t>
  </si>
  <si>
    <t>-1843089816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</si>
  <si>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</si>
  <si>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</si>
  <si>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722 4901 R</t>
  </si>
  <si>
    <t>D + M spojka ISIFLO T101 rozměr 63x63</t>
  </si>
  <si>
    <t>405948899</t>
  </si>
  <si>
    <t>-1369426677</t>
  </si>
  <si>
    <t xml:space="preserve"> 5 "přípojky"</t>
  </si>
  <si>
    <t>1 "řád"</t>
  </si>
  <si>
    <t>722 4905 R</t>
  </si>
  <si>
    <t>D + M koleno 90° ISIFLO T120 rozměr 63x63</t>
  </si>
  <si>
    <t>-813157541</t>
  </si>
  <si>
    <t>10"přípojky"</t>
  </si>
  <si>
    <t>722 4909 R</t>
  </si>
  <si>
    <t>Tvarovky a fitinky pro napojení potrubí na stáv. rozvod</t>
  </si>
  <si>
    <t>963036428</t>
  </si>
  <si>
    <t xml:space="preserve"> 5"přípojky"</t>
  </si>
  <si>
    <t>-573123723</t>
  </si>
  <si>
    <t>Práce a dodávky M</t>
  </si>
  <si>
    <t>23-M</t>
  </si>
  <si>
    <t>Montáže potrubí</t>
  </si>
  <si>
    <t>230202036</t>
  </si>
  <si>
    <t>Montáž chráničky plastové průměru přes 250 do 315 mm</t>
  </si>
  <si>
    <t>2116892262</t>
  </si>
  <si>
    <t>Montáž plastové chráničky průměru přes 250 do 315 mm</t>
  </si>
  <si>
    <t>https://podminky.urs.cz/item/CS_URS_2023_02/230202036</t>
  </si>
  <si>
    <t>345710R</t>
  </si>
  <si>
    <t>trubka elektroinstalační dělená (chránička) D 315 mm, HDPE</t>
  </si>
  <si>
    <t>256</t>
  </si>
  <si>
    <t>-304858673</t>
  </si>
  <si>
    <t>VON - Vedlejší a ostatní náklady</t>
  </si>
  <si>
    <t>010001000</t>
  </si>
  <si>
    <t>Průzkumné, geodetické a projektové práce</t>
  </si>
  <si>
    <t>1024</t>
  </si>
  <si>
    <t>-549526235</t>
  </si>
  <si>
    <t xml:space="preserve">Poznámka k položce:_x000d_
 Položka zahrnuje náklady na všechny nezbytné doplňující průzkumné práce inženýrsko-geologické, průzkumy pro napojení stávajících přípojek i přípojek z nově připojovaných objektů, průzkumy stávajících  inženýrských sítí a podzemních zařízení a kamerový průzkum. Nedílnou součástí plnění veřejné zakázky je dále zejména geodetické vytýčení před zahájením realizace stavebních prací, vytýčení inženýrských sítí, jednání s vlastníky nemovitostí, aktualizace vyjádření správců sítí, dotčených orgánů a organizací a dalších účastníků stavebního řízení</t>
  </si>
  <si>
    <t>0100R1</t>
  </si>
  <si>
    <t>Sondy pro ověření přípojek</t>
  </si>
  <si>
    <t>760809535</t>
  </si>
  <si>
    <t>0100R2</t>
  </si>
  <si>
    <t>Vytyčení navrhovaných konstrukcí</t>
  </si>
  <si>
    <t>1681902723</t>
  </si>
  <si>
    <t>043103000</t>
  </si>
  <si>
    <t>Inženýrská činnost</t>
  </si>
  <si>
    <t>173882537</t>
  </si>
  <si>
    <t>Poznámka k položce:_x000d_
Položka zahrnuje náklady na odběr vzorků vody a laboratorní analýzy, náklady na rozbory vody ( odpadní, pitné a podzemní), náklady na měření hlučnosti, emisí, vibrací, osvětlení pracovišť, náklady na zkoušky, odborné posudky a expertízy od akreditovaných laboratoří a odborných specialistů, náklady na prokázání parametrů díla, které nejsou jmenovitě uvedeny v zadávací dokumentaci._x000d_
Aktualizace existence inženýrských sítí včetně projednání.</t>
  </si>
  <si>
    <t>04310R2</t>
  </si>
  <si>
    <t>Zjednodušený pasport okolních ploch a budov</t>
  </si>
  <si>
    <t>2089116625</t>
  </si>
  <si>
    <t>04310R3</t>
  </si>
  <si>
    <t>Ochrana okolí staveniště a zajištění přístupů</t>
  </si>
  <si>
    <t>-1259508373</t>
  </si>
  <si>
    <t>900600001</t>
  </si>
  <si>
    <t>Zařízení staveniště</t>
  </si>
  <si>
    <t>2131073949</t>
  </si>
  <si>
    <t>900600005</t>
  </si>
  <si>
    <t xml:space="preserve">Provedení veškerých zkoušek prokazující kvalitu díla  např. zkouška zhutnění</t>
  </si>
  <si>
    <t>-1527283856</t>
  </si>
  <si>
    <t>Provedení veškerých zkoušek prokazující kvalitu díla např. zkouška zhutnění</t>
  </si>
  <si>
    <t>900600006</t>
  </si>
  <si>
    <t>Zpracování dokumentace skutečného provedení stavby</t>
  </si>
  <si>
    <t>-1008828828</t>
  </si>
  <si>
    <t>900600007</t>
  </si>
  <si>
    <t>Zpracování geodet. zaměření DSPS pro GIS a MMB OTS</t>
  </si>
  <si>
    <t>1271381838</t>
  </si>
  <si>
    <t>900600008</t>
  </si>
  <si>
    <t>Zaměření rozsahu zásahu do komunikace v prog. EZA</t>
  </si>
  <si>
    <t>-1488896919</t>
  </si>
  <si>
    <t>900600009</t>
  </si>
  <si>
    <t xml:space="preserve">Zpracování dodavatelské dokumentace </t>
  </si>
  <si>
    <t>332234357</t>
  </si>
  <si>
    <t>900600010</t>
  </si>
  <si>
    <t>Provedení komplex. zkoušek technologie např. Markery</t>
  </si>
  <si>
    <t>832208622</t>
  </si>
  <si>
    <t>900600011</t>
  </si>
  <si>
    <t>Provozní vlivy</t>
  </si>
  <si>
    <t>575940788</t>
  </si>
  <si>
    <t>900600012</t>
  </si>
  <si>
    <t>Zajištění vytýčení podzemních sítí dotčených stavbou</t>
  </si>
  <si>
    <t>1702623635</t>
  </si>
  <si>
    <t>900600032</t>
  </si>
  <si>
    <t>Projednání a vyřízení aktualizace vyjádření potřebných k vytýčení sítí</t>
  </si>
  <si>
    <t>1814763795</t>
  </si>
  <si>
    <t xml:space="preserve">"projednání a vyřízení aktualizace vyjádření </t>
  </si>
  <si>
    <t>"potřebných k vytýčení sítí před zahájením stavby popř. zahájení stavby</t>
  </si>
  <si>
    <t xml:space="preserve">"kpl"          1</t>
  </si>
  <si>
    <t>900600033</t>
  </si>
  <si>
    <t>zajištění rozhodnutí vydání o ZUK vč. dopravního značení po dobu stavby</t>
  </si>
  <si>
    <t>1160619262</t>
  </si>
  <si>
    <t>SEZNAM FIGUR</t>
  </si>
  <si>
    <t>Výměra</t>
  </si>
  <si>
    <t xml:space="preserve"> Část A</t>
  </si>
  <si>
    <t>Použití figury:</t>
  </si>
  <si>
    <t>vykop_r</t>
  </si>
  <si>
    <t xml:space="preserve"> Část B</t>
  </si>
  <si>
    <t>elspojka_110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</si>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</sst>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71" TargetMode="External" /><Relationship Id="rId3" Type="http://schemas.openxmlformats.org/officeDocument/2006/relationships/hyperlink" Target="https://podminky.urs.cz/item/CS_URS_2023_02/113107121" TargetMode="External" /><Relationship Id="rId4" Type="http://schemas.openxmlformats.org/officeDocument/2006/relationships/hyperlink" Target="https://podminky.urs.cz/item/CS_URS_2023_02/113107122" TargetMode="External" /><Relationship Id="rId5" Type="http://schemas.openxmlformats.org/officeDocument/2006/relationships/hyperlink" Target="https://podminky.urs.cz/item/CS_URS_2023_02/113107132" TargetMode="External" /><Relationship Id="rId6" Type="http://schemas.openxmlformats.org/officeDocument/2006/relationships/hyperlink" Target="https://podminky.urs.cz/item/CS_URS_2023_02/113107164" TargetMode="External" /><Relationship Id="rId7" Type="http://schemas.openxmlformats.org/officeDocument/2006/relationships/hyperlink" Target="https://podminky.urs.cz/item/CS_URS_2023_02/113107183" TargetMode="External" /><Relationship Id="rId8" Type="http://schemas.openxmlformats.org/officeDocument/2006/relationships/hyperlink" Target="https://podminky.urs.cz/item/CS_URS_2023_02/113201112" TargetMode="External" /><Relationship Id="rId9" Type="http://schemas.openxmlformats.org/officeDocument/2006/relationships/hyperlink" Target="https://podminky.urs.cz/item/CS_URS_2023_02/113202111" TargetMode="External" /><Relationship Id="rId10" Type="http://schemas.openxmlformats.org/officeDocument/2006/relationships/hyperlink" Target="https://podminky.urs.cz/item/CS_URS_2023_02/113203111" TargetMode="External" /><Relationship Id="rId11" Type="http://schemas.openxmlformats.org/officeDocument/2006/relationships/hyperlink" Target="https://podminky.urs.cz/item/CS_URS_2023_02/119001401" TargetMode="External" /><Relationship Id="rId12" Type="http://schemas.openxmlformats.org/officeDocument/2006/relationships/hyperlink" Target="https://podminky.urs.cz/item/CS_URS_2023_02/119001421" TargetMode="External" /><Relationship Id="rId13" Type="http://schemas.openxmlformats.org/officeDocument/2006/relationships/hyperlink" Target="https://podminky.urs.cz/item/CS_URS_2023_02/119001422" TargetMode="External" /><Relationship Id="rId14" Type="http://schemas.openxmlformats.org/officeDocument/2006/relationships/hyperlink" Target="https://podminky.urs.cz/item/CS_URS_2023_02/132212221" TargetMode="External" /><Relationship Id="rId15" Type="http://schemas.openxmlformats.org/officeDocument/2006/relationships/hyperlink" Target="https://podminky.urs.cz/item/CS_URS_2023_02/132212222" TargetMode="External" /><Relationship Id="rId16" Type="http://schemas.openxmlformats.org/officeDocument/2006/relationships/hyperlink" Target="https://podminky.urs.cz/item/CS_URS_2023_02/132254204" TargetMode="External" /><Relationship Id="rId17" Type="http://schemas.openxmlformats.org/officeDocument/2006/relationships/hyperlink" Target="https://podminky.urs.cz/item/CS_URS_2023_02/139001101" TargetMode="External" /><Relationship Id="rId18" Type="http://schemas.openxmlformats.org/officeDocument/2006/relationships/hyperlink" Target="https://podminky.urs.cz/item/CS_URS_2023_02/151201102" TargetMode="External" /><Relationship Id="rId19" Type="http://schemas.openxmlformats.org/officeDocument/2006/relationships/hyperlink" Target="https://podminky.urs.cz/item/CS_URS_2023_02/151201112" TargetMode="External" /><Relationship Id="rId20" Type="http://schemas.openxmlformats.org/officeDocument/2006/relationships/hyperlink" Target="https://podminky.urs.cz/item/CS_URS_2023_02/151811132" TargetMode="External" /><Relationship Id="rId21" Type="http://schemas.openxmlformats.org/officeDocument/2006/relationships/hyperlink" Target="https://podminky.urs.cz/item/CS_URS_2023_02/151811232" TargetMode="External" /><Relationship Id="rId22" Type="http://schemas.openxmlformats.org/officeDocument/2006/relationships/hyperlink" Target="https://podminky.urs.cz/item/CS_URS_2023_02/162351103" TargetMode="External" /><Relationship Id="rId23" Type="http://schemas.openxmlformats.org/officeDocument/2006/relationships/hyperlink" Target="https://podminky.urs.cz/item/CS_URS_2023_02/162751117" TargetMode="External" /><Relationship Id="rId24" Type="http://schemas.openxmlformats.org/officeDocument/2006/relationships/hyperlink" Target="https://podminky.urs.cz/item/CS_URS_2023_02/167151111" TargetMode="External" /><Relationship Id="rId25" Type="http://schemas.openxmlformats.org/officeDocument/2006/relationships/hyperlink" Target="https://podminky.urs.cz/item/CS_URS_2023_02/171201221" TargetMode="External" /><Relationship Id="rId26" Type="http://schemas.openxmlformats.org/officeDocument/2006/relationships/hyperlink" Target="https://podminky.urs.cz/item/CS_URS_2023_02/174151101" TargetMode="External" /><Relationship Id="rId27" Type="http://schemas.openxmlformats.org/officeDocument/2006/relationships/hyperlink" Target="https://podminky.urs.cz/item/CS_URS_2023_02/174151101" TargetMode="External" /><Relationship Id="rId28" Type="http://schemas.openxmlformats.org/officeDocument/2006/relationships/hyperlink" Target="https://podminky.urs.cz/item/CS_URS_2023_02/175151101" TargetMode="External" /><Relationship Id="rId29" Type="http://schemas.openxmlformats.org/officeDocument/2006/relationships/hyperlink" Target="https://podminky.urs.cz/item/CS_URS_2023_02/451573111" TargetMode="External" /><Relationship Id="rId30" Type="http://schemas.openxmlformats.org/officeDocument/2006/relationships/hyperlink" Target="https://podminky.urs.cz/item/CS_URS_2023_02/452313141" TargetMode="External" /><Relationship Id="rId31" Type="http://schemas.openxmlformats.org/officeDocument/2006/relationships/hyperlink" Target="https://podminky.urs.cz/item/CS_URS_2023_02/452353101" TargetMode="External" /><Relationship Id="rId32" Type="http://schemas.openxmlformats.org/officeDocument/2006/relationships/hyperlink" Target="https://podminky.urs.cz/item/CS_URS_2023_02/564831011" TargetMode="External" /><Relationship Id="rId33" Type="http://schemas.openxmlformats.org/officeDocument/2006/relationships/hyperlink" Target="https://podminky.urs.cz/item/CS_URS_2023_02/564851013" TargetMode="External" /><Relationship Id="rId34" Type="http://schemas.openxmlformats.org/officeDocument/2006/relationships/hyperlink" Target="https://podminky.urs.cz/item/CS_URS_2023_02/564851011" TargetMode="External" /><Relationship Id="rId35" Type="http://schemas.openxmlformats.org/officeDocument/2006/relationships/hyperlink" Target="https://podminky.urs.cz/item/CS_URS_2023_02/567142115" TargetMode="External" /><Relationship Id="rId36" Type="http://schemas.openxmlformats.org/officeDocument/2006/relationships/hyperlink" Target="https://podminky.urs.cz/item/CS_URS_2023_02/565175121" TargetMode="External" /><Relationship Id="rId37" Type="http://schemas.openxmlformats.org/officeDocument/2006/relationships/hyperlink" Target="https://podminky.urs.cz/item/CS_URS_2023_02/567143115" TargetMode="External" /><Relationship Id="rId38" Type="http://schemas.openxmlformats.org/officeDocument/2006/relationships/hyperlink" Target="https://podminky.urs.cz/item/CS_URS_2023_02/571908111" TargetMode="External" /><Relationship Id="rId39" Type="http://schemas.openxmlformats.org/officeDocument/2006/relationships/hyperlink" Target="https://podminky.urs.cz/item/CS_URS_2023_02/573111112" TargetMode="External" /><Relationship Id="rId40" Type="http://schemas.openxmlformats.org/officeDocument/2006/relationships/hyperlink" Target="https://podminky.urs.cz/item/CS_URS_2023_02/573231106" TargetMode="External" /><Relationship Id="rId41" Type="http://schemas.openxmlformats.org/officeDocument/2006/relationships/hyperlink" Target="https://podminky.urs.cz/item/CS_URS_2023_02/577144221" TargetMode="External" /><Relationship Id="rId42" Type="http://schemas.openxmlformats.org/officeDocument/2006/relationships/hyperlink" Target="https://podminky.urs.cz/item/CS_URS_2023_02/596211110" TargetMode="External" /><Relationship Id="rId43" Type="http://schemas.openxmlformats.org/officeDocument/2006/relationships/hyperlink" Target="https://podminky.urs.cz/item/CS_URS_2023_02/596211114" TargetMode="External" /><Relationship Id="rId44" Type="http://schemas.openxmlformats.org/officeDocument/2006/relationships/hyperlink" Target="https://podminky.urs.cz/item/CS_URS_2023_02/596212211" TargetMode="External" /><Relationship Id="rId45" Type="http://schemas.openxmlformats.org/officeDocument/2006/relationships/hyperlink" Target="https://podminky.urs.cz/item/CS_URS_2023_02/596212214" TargetMode="External" /><Relationship Id="rId46" Type="http://schemas.openxmlformats.org/officeDocument/2006/relationships/hyperlink" Target="https://podminky.urs.cz/item/CS_URS_2023_02/851311131" TargetMode="External" /><Relationship Id="rId47" Type="http://schemas.openxmlformats.org/officeDocument/2006/relationships/hyperlink" Target="https://podminky.urs.cz/item/CS_URS_2023_02/857242122" TargetMode="External" /><Relationship Id="rId48" Type="http://schemas.openxmlformats.org/officeDocument/2006/relationships/hyperlink" Target="https://podminky.urs.cz/item/CS_URS_2023_02/857261131" TargetMode="External" /><Relationship Id="rId49" Type="http://schemas.openxmlformats.org/officeDocument/2006/relationships/hyperlink" Target="https://podminky.urs.cz/item/CS_URS_2023_02/857311131" TargetMode="External" /><Relationship Id="rId50" Type="http://schemas.openxmlformats.org/officeDocument/2006/relationships/hyperlink" Target="https://podminky.urs.cz/item/CS_URS_2023_02/857312122" TargetMode="External" /><Relationship Id="rId51" Type="http://schemas.openxmlformats.org/officeDocument/2006/relationships/hyperlink" Target="https://podminky.urs.cz/item/CS_URS_2023_02/857313131" TargetMode="External" /><Relationship Id="rId52" Type="http://schemas.openxmlformats.org/officeDocument/2006/relationships/hyperlink" Target="https://podminky.urs.cz/item/CS_URS_2023_02/857314122" TargetMode="External" /><Relationship Id="rId53" Type="http://schemas.openxmlformats.org/officeDocument/2006/relationships/hyperlink" Target="https://podminky.urs.cz/item/CS_URS_2023_02/857361131" TargetMode="External" /><Relationship Id="rId54" Type="http://schemas.openxmlformats.org/officeDocument/2006/relationships/hyperlink" Target="https://podminky.urs.cz/item/CS_URS_2023_02/857362122" TargetMode="External" /><Relationship Id="rId55" Type="http://schemas.openxmlformats.org/officeDocument/2006/relationships/hyperlink" Target="https://podminky.urs.cz/item/CS_URS_2023_02/871211211" TargetMode="External" /><Relationship Id="rId56" Type="http://schemas.openxmlformats.org/officeDocument/2006/relationships/hyperlink" Target="https://podminky.urs.cz/item/CS_URS_2023_02/890331851" TargetMode="External" /><Relationship Id="rId57" Type="http://schemas.openxmlformats.org/officeDocument/2006/relationships/hyperlink" Target="https://podminky.urs.cz/item/CS_URS_2023_02/891241112" TargetMode="External" /><Relationship Id="rId58" Type="http://schemas.openxmlformats.org/officeDocument/2006/relationships/hyperlink" Target="https://podminky.urs.cz/item/CS_URS_2023_02/891247112" TargetMode="External" /><Relationship Id="rId59" Type="http://schemas.openxmlformats.org/officeDocument/2006/relationships/hyperlink" Target="https://podminky.urs.cz/item/CS_URS_2023_02/891311112" TargetMode="External" /><Relationship Id="rId60" Type="http://schemas.openxmlformats.org/officeDocument/2006/relationships/hyperlink" Target="https://podminky.urs.cz/item/CS_URS_2023_02/892233122" TargetMode="External" /><Relationship Id="rId61" Type="http://schemas.openxmlformats.org/officeDocument/2006/relationships/hyperlink" Target="https://podminky.urs.cz/item/CS_URS_2023_02/892241111" TargetMode="External" /><Relationship Id="rId62" Type="http://schemas.openxmlformats.org/officeDocument/2006/relationships/hyperlink" Target="https://podminky.urs.cz/item/CS_URS_2023_02/892351111" TargetMode="External" /><Relationship Id="rId63" Type="http://schemas.openxmlformats.org/officeDocument/2006/relationships/hyperlink" Target="https://podminky.urs.cz/item/CS_URS_2023_02/892353122" TargetMode="External" /><Relationship Id="rId64" Type="http://schemas.openxmlformats.org/officeDocument/2006/relationships/hyperlink" Target="https://podminky.urs.cz/item/CS_URS_2023_02/892372111" TargetMode="External" /><Relationship Id="rId65" Type="http://schemas.openxmlformats.org/officeDocument/2006/relationships/hyperlink" Target="https://podminky.urs.cz/item/CS_URS_2023_02/899102211" TargetMode="External" /><Relationship Id="rId66" Type="http://schemas.openxmlformats.org/officeDocument/2006/relationships/hyperlink" Target="https://podminky.urs.cz/item/CS_URS_2023_02/899401112" TargetMode="External" /><Relationship Id="rId67" Type="http://schemas.openxmlformats.org/officeDocument/2006/relationships/hyperlink" Target="https://podminky.urs.cz/item/CS_URS_2023_02/899401113" TargetMode="External" /><Relationship Id="rId68" Type="http://schemas.openxmlformats.org/officeDocument/2006/relationships/hyperlink" Target="https://podminky.urs.cz/item/CS_URS_2023_02/899721111" TargetMode="External" /><Relationship Id="rId69" Type="http://schemas.openxmlformats.org/officeDocument/2006/relationships/hyperlink" Target="https://podminky.urs.cz/item/CS_URS_2023_02/899722113" TargetMode="External" /><Relationship Id="rId70" Type="http://schemas.openxmlformats.org/officeDocument/2006/relationships/hyperlink" Target="https://podminky.urs.cz/item/CS_URS_2023_02/916111112" TargetMode="External" /><Relationship Id="rId71" Type="http://schemas.openxmlformats.org/officeDocument/2006/relationships/hyperlink" Target="https://podminky.urs.cz/item/CS_URS_2023_02/916131113" TargetMode="External" /><Relationship Id="rId72" Type="http://schemas.openxmlformats.org/officeDocument/2006/relationships/hyperlink" Target="https://podminky.urs.cz/item/CS_URS_2023_02/916131213" TargetMode="External" /><Relationship Id="rId73" Type="http://schemas.openxmlformats.org/officeDocument/2006/relationships/hyperlink" Target="https://podminky.urs.cz/item/CS_URS_2023_02/919121132" TargetMode="External" /><Relationship Id="rId74" Type="http://schemas.openxmlformats.org/officeDocument/2006/relationships/hyperlink" Target="https://podminky.urs.cz/item/CS_URS_2023_02/919735113" TargetMode="External" /><Relationship Id="rId75" Type="http://schemas.openxmlformats.org/officeDocument/2006/relationships/hyperlink" Target="https://podminky.urs.cz/item/CS_URS_2023_02/979024443" TargetMode="External" /><Relationship Id="rId76" Type="http://schemas.openxmlformats.org/officeDocument/2006/relationships/hyperlink" Target="https://podminky.urs.cz/item/CS_URS_2023_02/979054451" TargetMode="External" /><Relationship Id="rId77" Type="http://schemas.openxmlformats.org/officeDocument/2006/relationships/hyperlink" Target="https://podminky.urs.cz/item/CS_URS_2023_02/979071012" TargetMode="External" /><Relationship Id="rId78" Type="http://schemas.openxmlformats.org/officeDocument/2006/relationships/hyperlink" Target="https://podminky.urs.cz/item/CS_URS_2023_02/997221551" TargetMode="External" /><Relationship Id="rId79" Type="http://schemas.openxmlformats.org/officeDocument/2006/relationships/hyperlink" Target="https://podminky.urs.cz/item/CS_URS_2023_02/997221559" TargetMode="External" /><Relationship Id="rId80" Type="http://schemas.openxmlformats.org/officeDocument/2006/relationships/hyperlink" Target="https://podminky.urs.cz/item/CS_URS_2023_02/997221861" TargetMode="External" /><Relationship Id="rId81" Type="http://schemas.openxmlformats.org/officeDocument/2006/relationships/hyperlink" Target="https://podminky.urs.cz/item/CS_URS_2023_02/997221862" TargetMode="External" /><Relationship Id="rId82" Type="http://schemas.openxmlformats.org/officeDocument/2006/relationships/hyperlink" Target="https://podminky.urs.cz/item/CS_URS_2023_02/997221873" TargetMode="External" /><Relationship Id="rId83" Type="http://schemas.openxmlformats.org/officeDocument/2006/relationships/hyperlink" Target="https://podminky.urs.cz/item/CS_URS_2023_02/997221875" TargetMode="External" /><Relationship Id="rId84" Type="http://schemas.openxmlformats.org/officeDocument/2006/relationships/hyperlink" Target="https://podminky.urs.cz/item/CS_URS_2023_02/998273102" TargetMode="External" /><Relationship Id="rId85" Type="http://schemas.openxmlformats.org/officeDocument/2006/relationships/hyperlink" Target="https://podminky.urs.cz/item/CS_URS_2023_02/998722101" TargetMode="External" /><Relationship Id="rId86" Type="http://schemas.openxmlformats.org/officeDocument/2006/relationships/hyperlink" Target="https://podminky.urs.cz/item/CS_URS_2023_02/767996701" TargetMode="External" /><Relationship Id="rId8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2411" TargetMode="External" /><Relationship Id="rId2" Type="http://schemas.openxmlformats.org/officeDocument/2006/relationships/hyperlink" Target="https://podminky.urs.cz/item/CS_URS_2023_02/119002412" TargetMode="External" /><Relationship Id="rId3" Type="http://schemas.openxmlformats.org/officeDocument/2006/relationships/hyperlink" Target="https://podminky.urs.cz/item/CS_URS_2023_02/132212132" TargetMode="External" /><Relationship Id="rId4" Type="http://schemas.openxmlformats.org/officeDocument/2006/relationships/hyperlink" Target="https://podminky.urs.cz/item/CS_URS_2023_02/132212221" TargetMode="External" /><Relationship Id="rId5" Type="http://schemas.openxmlformats.org/officeDocument/2006/relationships/hyperlink" Target="https://podminky.urs.cz/item/CS_URS_2023_02/132251101" TargetMode="External" /><Relationship Id="rId6" Type="http://schemas.openxmlformats.org/officeDocument/2006/relationships/hyperlink" Target="https://podminky.urs.cz/item/CS_URS_2023_02/132254204" TargetMode="External" /><Relationship Id="rId7" Type="http://schemas.openxmlformats.org/officeDocument/2006/relationships/hyperlink" Target="https://podminky.urs.cz/item/CS_URS_2023_02/151811132" TargetMode="External" /><Relationship Id="rId8" Type="http://schemas.openxmlformats.org/officeDocument/2006/relationships/hyperlink" Target="https://podminky.urs.cz/item/CS_URS_2023_02/151811232" TargetMode="External" /><Relationship Id="rId9" Type="http://schemas.openxmlformats.org/officeDocument/2006/relationships/hyperlink" Target="https://podminky.urs.cz/item/CS_URS_2023_02/162351103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7151111" TargetMode="External" /><Relationship Id="rId12" Type="http://schemas.openxmlformats.org/officeDocument/2006/relationships/hyperlink" Target="https://podminky.urs.cz/item/CS_URS_2023_02/17120122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11101" TargetMode="External" /><Relationship Id="rId15" Type="http://schemas.openxmlformats.org/officeDocument/2006/relationships/hyperlink" Target="https://podminky.urs.cz/item/CS_URS_2023_02/175111109" TargetMode="External" /><Relationship Id="rId16" Type="http://schemas.openxmlformats.org/officeDocument/2006/relationships/hyperlink" Target="https://podminky.urs.cz/item/CS_URS_2023_02/857312122" TargetMode="External" /><Relationship Id="rId17" Type="http://schemas.openxmlformats.org/officeDocument/2006/relationships/hyperlink" Target="https://podminky.urs.cz/item/CS_URS_2023_02/871211211" TargetMode="External" /><Relationship Id="rId18" Type="http://schemas.openxmlformats.org/officeDocument/2006/relationships/hyperlink" Target="https://podminky.urs.cz/item/CS_URS_2023_02/871251211" TargetMode="External" /><Relationship Id="rId19" Type="http://schemas.openxmlformats.org/officeDocument/2006/relationships/hyperlink" Target="https://podminky.urs.cz/item/CS_URS_2023_02/877251110" TargetMode="External" /><Relationship Id="rId20" Type="http://schemas.openxmlformats.org/officeDocument/2006/relationships/hyperlink" Target="https://podminky.urs.cz/item/CS_URS_2023_02/877251112" TargetMode="External" /><Relationship Id="rId21" Type="http://schemas.openxmlformats.org/officeDocument/2006/relationships/hyperlink" Target="https://podminky.urs.cz/item/CS_URS_2023_02/877261101" TargetMode="External" /><Relationship Id="rId22" Type="http://schemas.openxmlformats.org/officeDocument/2006/relationships/hyperlink" Target="https://podminky.urs.cz/item/CS_URS_2023_02/891269111" TargetMode="External" /><Relationship Id="rId23" Type="http://schemas.openxmlformats.org/officeDocument/2006/relationships/hyperlink" Target="https://podminky.urs.cz/item/CS_URS_2023_02/892233122" TargetMode="External" /><Relationship Id="rId24" Type="http://schemas.openxmlformats.org/officeDocument/2006/relationships/hyperlink" Target="https://podminky.urs.cz/item/CS_URS_2023_02/892241111" TargetMode="External" /><Relationship Id="rId25" Type="http://schemas.openxmlformats.org/officeDocument/2006/relationships/hyperlink" Target="https://podminky.urs.cz/item/CS_URS_2023_02/892271111" TargetMode="External" /><Relationship Id="rId26" Type="http://schemas.openxmlformats.org/officeDocument/2006/relationships/hyperlink" Target="https://podminky.urs.cz/item/CS_URS_2023_02/892273122" TargetMode="External" /><Relationship Id="rId27" Type="http://schemas.openxmlformats.org/officeDocument/2006/relationships/hyperlink" Target="https://podminky.urs.cz/item/CS_URS_2023_02/892372111" TargetMode="External" /><Relationship Id="rId28" Type="http://schemas.openxmlformats.org/officeDocument/2006/relationships/hyperlink" Target="https://podminky.urs.cz/item/CS_URS_2023_02/998273102" TargetMode="External" /><Relationship Id="rId29" Type="http://schemas.openxmlformats.org/officeDocument/2006/relationships/hyperlink" Target="https://podminky.urs.cz/item/CS_URS_2023_02/713411121" TargetMode="External" /><Relationship Id="rId30" Type="http://schemas.openxmlformats.org/officeDocument/2006/relationships/hyperlink" Target="https://podminky.urs.cz/item/CS_URS_2023_02/998713101" TargetMode="External" /><Relationship Id="rId31" Type="http://schemas.openxmlformats.org/officeDocument/2006/relationships/hyperlink" Target="https://podminky.urs.cz/item/CS_URS_2023_02/998722101" TargetMode="External" /><Relationship Id="rId32" Type="http://schemas.openxmlformats.org/officeDocument/2006/relationships/hyperlink" Target="https://podminky.urs.cz/item/CS_URS_2023_02/230202036" TargetMode="External" /><Relationship Id="rId3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42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43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44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45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46</v>
      </c>
      <c r="E29" s="50"/>
      <c r="F29" s="35" t="s">
        <v>47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48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49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50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51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53</v>
      </c>
      <c r="U35" s="57"/>
      <c r="V35" s="57"/>
      <c r="W35" s="57"/>
      <c r="X35" s="59" t="s">
        <v>54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55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230108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Brno, Leitnerova IV - rekonstrukce vodovodu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Brno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6. 11. 2023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AQUATIS a.s</v>
      </c>
      <c r="AN49" s="67"/>
      <c r="AO49" s="67"/>
      <c r="AP49" s="67"/>
      <c r="AQ49" s="43"/>
      <c r="AR49" s="47"/>
      <c r="AS49" s="77" t="s">
        <v>56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57</v>
      </c>
      <c r="D52" s="90"/>
      <c r="E52" s="90"/>
      <c r="F52" s="90"/>
      <c r="G52" s="90"/>
      <c r="H52" s="91"/>
      <c r="I52" s="92" t="s">
        <v>58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59</v>
      </c>
      <c r="AH52" s="90"/>
      <c r="AI52" s="90"/>
      <c r="AJ52" s="90"/>
      <c r="AK52" s="90"/>
      <c r="AL52" s="90"/>
      <c r="AM52" s="90"/>
      <c r="AN52" s="92" t="s">
        <v>60</v>
      </c>
      <c r="AO52" s="90"/>
      <c r="AP52" s="90"/>
      <c r="AQ52" s="94" t="s">
        <v>61</v>
      </c>
      <c r="AR52" s="47"/>
      <c r="AS52" s="95" t="s">
        <v>62</v>
      </c>
      <c r="AT52" s="96" t="s">
        <v>63</v>
      </c>
      <c r="AU52" s="96" t="s">
        <v>64</v>
      </c>
      <c r="AV52" s="96" t="s">
        <v>65</v>
      </c>
      <c r="AW52" s="96" t="s">
        <v>66</v>
      </c>
      <c r="AX52" s="96" t="s">
        <v>67</v>
      </c>
      <c r="AY52" s="96" t="s">
        <v>68</v>
      </c>
      <c r="AZ52" s="96" t="s">
        <v>69</v>
      </c>
      <c r="BA52" s="96" t="s">
        <v>70</v>
      </c>
      <c r="BB52" s="96" t="s">
        <v>71</v>
      </c>
      <c r="BC52" s="96" t="s">
        <v>72</v>
      </c>
      <c r="BD52" s="97" t="s">
        <v>73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74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75</v>
      </c>
      <c r="BT54" s="112" t="s">
        <v>76</v>
      </c>
      <c r="BU54" s="113" t="s">
        <v>77</v>
      </c>
      <c r="BV54" s="112" t="s">
        <v>78</v>
      </c>
      <c r="BW54" s="112" t="s">
        <v>5</v>
      </c>
      <c r="BX54" s="112" t="s">
        <v>79</v>
      </c>
      <c r="CL54" s="112" t="s">
        <v>19</v>
      </c>
    </row>
    <row r="55" s="7" customFormat="1" ht="16.5" customHeight="1">
      <c r="A55" s="114" t="s">
        <v>80</v>
      </c>
      <c r="B55" s="115"/>
      <c r="C55" s="116"/>
      <c r="D55" s="117" t="s">
        <v>81</v>
      </c>
      <c r="E55" s="117"/>
      <c r="F55" s="117"/>
      <c r="G55" s="117"/>
      <c r="H55" s="117"/>
      <c r="I55" s="118"/>
      <c r="J55" s="117" t="s">
        <v>82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'Část A - Rekonstrukce vod...'!J30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83</v>
      </c>
      <c r="AR55" s="121"/>
      <c r="AS55" s="122">
        <v>0</v>
      </c>
      <c r="AT55" s="123">
        <f>ROUND(SUM(AV55:AW55),2)</f>
        <v>0</v>
      </c>
      <c r="AU55" s="124">
        <f>'Část A - Rekonstrukce vod...'!P92</f>
        <v>0</v>
      </c>
      <c r="AV55" s="123">
        <f>'Část A - Rekonstrukce vod...'!J33</f>
        <v>0</v>
      </c>
      <c r="AW55" s="123">
        <f>'Část A - Rekonstrukce vod...'!J34</f>
        <v>0</v>
      </c>
      <c r="AX55" s="123">
        <f>'Část A - Rekonstrukce vod...'!J35</f>
        <v>0</v>
      </c>
      <c r="AY55" s="123">
        <f>'Část A - Rekonstrukce vod...'!J36</f>
        <v>0</v>
      </c>
      <c r="AZ55" s="123">
        <f>'Část A - Rekonstrukce vod...'!F33</f>
        <v>0</v>
      </c>
      <c r="BA55" s="123">
        <f>'Část A - Rekonstrukce vod...'!F34</f>
        <v>0</v>
      </c>
      <c r="BB55" s="123">
        <f>'Část A - Rekonstrukce vod...'!F35</f>
        <v>0</v>
      </c>
      <c r="BC55" s="123">
        <f>'Část A - Rekonstrukce vod...'!F36</f>
        <v>0</v>
      </c>
      <c r="BD55" s="125">
        <f>'Část A - Rekonstrukce vod...'!F37</f>
        <v>0</v>
      </c>
      <c r="BE55" s="7"/>
      <c r="BT55" s="126" t="s">
        <v>84</v>
      </c>
      <c r="BV55" s="126" t="s">
        <v>78</v>
      </c>
      <c r="BW55" s="126" t="s">
        <v>85</v>
      </c>
      <c r="BX55" s="126" t="s">
        <v>5</v>
      </c>
      <c r="CL55" s="126" t="s">
        <v>19</v>
      </c>
      <c r="CM55" s="126" t="s">
        <v>86</v>
      </c>
    </row>
    <row r="56" s="7" customFormat="1" ht="16.5" customHeight="1">
      <c r="A56" s="114" t="s">
        <v>80</v>
      </c>
      <c r="B56" s="115"/>
      <c r="C56" s="116"/>
      <c r="D56" s="117" t="s">
        <v>87</v>
      </c>
      <c r="E56" s="117"/>
      <c r="F56" s="117"/>
      <c r="G56" s="117"/>
      <c r="H56" s="117"/>
      <c r="I56" s="118"/>
      <c r="J56" s="117" t="s">
        <v>88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'Část B - Náhradní zásobení'!J30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83</v>
      </c>
      <c r="AR56" s="121"/>
      <c r="AS56" s="122">
        <v>0</v>
      </c>
      <c r="AT56" s="123">
        <f>ROUND(SUM(AV56:AW56),2)</f>
        <v>0</v>
      </c>
      <c r="AU56" s="124">
        <f>'Část B - Náhradní zásobení'!P88</f>
        <v>0</v>
      </c>
      <c r="AV56" s="123">
        <f>'Část B - Náhradní zásobení'!J33</f>
        <v>0</v>
      </c>
      <c r="AW56" s="123">
        <f>'Část B - Náhradní zásobení'!J34</f>
        <v>0</v>
      </c>
      <c r="AX56" s="123">
        <f>'Část B - Náhradní zásobení'!J35</f>
        <v>0</v>
      </c>
      <c r="AY56" s="123">
        <f>'Část B - Náhradní zásobení'!J36</f>
        <v>0</v>
      </c>
      <c r="AZ56" s="123">
        <f>'Část B - Náhradní zásobení'!F33</f>
        <v>0</v>
      </c>
      <c r="BA56" s="123">
        <f>'Část B - Náhradní zásobení'!F34</f>
        <v>0</v>
      </c>
      <c r="BB56" s="123">
        <f>'Část B - Náhradní zásobení'!F35</f>
        <v>0</v>
      </c>
      <c r="BC56" s="123">
        <f>'Část B - Náhradní zásobení'!F36</f>
        <v>0</v>
      </c>
      <c r="BD56" s="125">
        <f>'Část B - Náhradní zásobení'!F37</f>
        <v>0</v>
      </c>
      <c r="BE56" s="7"/>
      <c r="BT56" s="126" t="s">
        <v>84</v>
      </c>
      <c r="BV56" s="126" t="s">
        <v>78</v>
      </c>
      <c r="BW56" s="126" t="s">
        <v>89</v>
      </c>
      <c r="BX56" s="126" t="s">
        <v>5</v>
      </c>
      <c r="CL56" s="126" t="s">
        <v>19</v>
      </c>
      <c r="CM56" s="126" t="s">
        <v>86</v>
      </c>
    </row>
    <row r="57" s="7" customFormat="1" ht="16.5" customHeight="1">
      <c r="A57" s="114" t="s">
        <v>80</v>
      </c>
      <c r="B57" s="115"/>
      <c r="C57" s="116"/>
      <c r="D57" s="117" t="s">
        <v>90</v>
      </c>
      <c r="E57" s="117"/>
      <c r="F57" s="117"/>
      <c r="G57" s="117"/>
      <c r="H57" s="117"/>
      <c r="I57" s="118"/>
      <c r="J57" s="117" t="s">
        <v>91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'VON - Vedlejší a ostatní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90</v>
      </c>
      <c r="AR57" s="121"/>
      <c r="AS57" s="127">
        <v>0</v>
      </c>
      <c r="AT57" s="128">
        <f>ROUND(SUM(AV57:AW57),2)</f>
        <v>0</v>
      </c>
      <c r="AU57" s="129">
        <f>'VON - Vedlejší a ostatní ...'!P79</f>
        <v>0</v>
      </c>
      <c r="AV57" s="128">
        <f>'VON - Vedlejší a ostatní ...'!J33</f>
        <v>0</v>
      </c>
      <c r="AW57" s="128">
        <f>'VON - Vedlejší a ostatní ...'!J34</f>
        <v>0</v>
      </c>
      <c r="AX57" s="128">
        <f>'VON - Vedlejší a ostatní ...'!J35</f>
        <v>0</v>
      </c>
      <c r="AY57" s="128">
        <f>'VON - Vedlejší a ostatní ...'!J36</f>
        <v>0</v>
      </c>
      <c r="AZ57" s="128">
        <f>'VON - Vedlejší a ostatní ...'!F33</f>
        <v>0</v>
      </c>
      <c r="BA57" s="128">
        <f>'VON - Vedlejší a ostatní ...'!F34</f>
        <v>0</v>
      </c>
      <c r="BB57" s="128">
        <f>'VON - Vedlejší a ostatní ...'!F35</f>
        <v>0</v>
      </c>
      <c r="BC57" s="128">
        <f>'VON - Vedlejší a ostatní ...'!F36</f>
        <v>0</v>
      </c>
      <c r="BD57" s="130">
        <f>'VON - Vedlejší a ostatní ...'!F37</f>
        <v>0</v>
      </c>
      <c r="BE57" s="7"/>
      <c r="BT57" s="126" t="s">
        <v>84</v>
      </c>
      <c r="BV57" s="126" t="s">
        <v>78</v>
      </c>
      <c r="BW57" s="126" t="s">
        <v>92</v>
      </c>
      <c r="BX57" s="126" t="s">
        <v>5</v>
      </c>
      <c r="CL57" s="126" t="s">
        <v>19</v>
      </c>
      <c r="CM57" s="126" t="s">
        <v>86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VAjSSV51Wk4q+VDUphsPMZ5hTrShku1amM3GBwiLuvoD7loJq8N3kzsSdSWsdu5t2LE+pypCqs2I/XcKLM2aJw==" hashValue="GKAA+bGBrTeMOsvbM0yfx29JcxhVTA4ukiVG19BMOSLkzTmpg9Sl+qrqr9qSb3D2wSBKM0jE5WLj3Y68/bE5lQ==" algorithmName="SHA-512" password="CC35"/>
  <mergeCells count="50"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J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Část A - Rekonstrukce vod...'!C2" display="/"/>
    <hyperlink ref="A56" location="'Část B - Náhradní zásobení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  <c r="AZ2" s="131" t="s">
        <v>93</v>
      </c>
      <c r="BA2" s="131" t="s">
        <v>94</v>
      </c>
      <c r="BB2" s="131" t="s">
        <v>95</v>
      </c>
      <c r="BC2" s="131" t="s">
        <v>96</v>
      </c>
      <c r="BD2" s="131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86</v>
      </c>
      <c r="AZ3" s="131" t="s">
        <v>97</v>
      </c>
      <c r="BA3" s="131" t="s">
        <v>98</v>
      </c>
      <c r="BB3" s="131" t="s">
        <v>95</v>
      </c>
      <c r="BC3" s="131" t="s">
        <v>99</v>
      </c>
      <c r="BD3" s="131" t="s">
        <v>86</v>
      </c>
    </row>
    <row r="4" s="1" customFormat="1" ht="24.96" customHeight="1">
      <c r="B4" s="23"/>
      <c r="D4" s="134" t="s">
        <v>100</v>
      </c>
      <c r="L4" s="23"/>
      <c r="M4" s="135" t="s">
        <v>10</v>
      </c>
      <c r="AT4" s="20" t="s">
        <v>4</v>
      </c>
      <c r="AZ4" s="131" t="s">
        <v>101</v>
      </c>
      <c r="BA4" s="131" t="s">
        <v>101</v>
      </c>
      <c r="BB4" s="131" t="s">
        <v>102</v>
      </c>
      <c r="BC4" s="131" t="s">
        <v>103</v>
      </c>
      <c r="BD4" s="131" t="s">
        <v>86</v>
      </c>
    </row>
    <row r="5" s="1" customFormat="1" ht="6.96" customHeight="1">
      <c r="B5" s="23"/>
      <c r="L5" s="23"/>
      <c r="AZ5" s="131" t="s">
        <v>104</v>
      </c>
      <c r="BA5" s="131" t="s">
        <v>105</v>
      </c>
      <c r="BB5" s="131" t="s">
        <v>102</v>
      </c>
      <c r="BC5" s="131" t="s">
        <v>106</v>
      </c>
      <c r="BD5" s="131" t="s">
        <v>86</v>
      </c>
    </row>
    <row r="6" s="1" customFormat="1" ht="12" customHeight="1">
      <c r="B6" s="23"/>
      <c r="D6" s="136" t="s">
        <v>16</v>
      </c>
      <c r="L6" s="23"/>
      <c r="AZ6" s="131" t="s">
        <v>107</v>
      </c>
      <c r="BA6" s="131" t="s">
        <v>108</v>
      </c>
      <c r="BB6" s="131" t="s">
        <v>102</v>
      </c>
      <c r="BC6" s="131" t="s">
        <v>109</v>
      </c>
      <c r="BD6" s="131" t="s">
        <v>86</v>
      </c>
    </row>
    <row r="7" s="1" customFormat="1" ht="16.5" customHeight="1">
      <c r="B7" s="23"/>
      <c r="E7" s="137" t="str">
        <f>'Rekapitulace stavby'!K6</f>
        <v>Brno, Leitnerova IV - rekonstrukce vodovodu</v>
      </c>
      <c r="F7" s="136"/>
      <c r="G7" s="136"/>
      <c r="H7" s="136"/>
      <c r="L7" s="23"/>
      <c r="AZ7" s="131" t="s">
        <v>110</v>
      </c>
      <c r="BA7" s="131" t="s">
        <v>111</v>
      </c>
      <c r="BB7" s="131" t="s">
        <v>102</v>
      </c>
      <c r="BC7" s="131" t="s">
        <v>112</v>
      </c>
      <c r="BD7" s="131" t="s">
        <v>86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114</v>
      </c>
      <c r="BA8" s="131" t="s">
        <v>114</v>
      </c>
      <c r="BB8" s="131" t="s">
        <v>115</v>
      </c>
      <c r="BC8" s="131" t="s">
        <v>116</v>
      </c>
      <c r="BD8" s="131" t="s">
        <v>86</v>
      </c>
    </row>
    <row r="9" s="2" customFormat="1" ht="16.5" customHeight="1">
      <c r="A9" s="41"/>
      <c r="B9" s="47"/>
      <c r="C9" s="41"/>
      <c r="D9" s="41"/>
      <c r="E9" s="139" t="s">
        <v>117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118</v>
      </c>
      <c r="BA9" s="131" t="s">
        <v>119</v>
      </c>
      <c r="BB9" s="131" t="s">
        <v>115</v>
      </c>
      <c r="BC9" s="131" t="s">
        <v>120</v>
      </c>
      <c r="BD9" s="131" t="s">
        <v>86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121</v>
      </c>
      <c r="BA10" s="131" t="s">
        <v>122</v>
      </c>
      <c r="BB10" s="131" t="s">
        <v>95</v>
      </c>
      <c r="BC10" s="131" t="s">
        <v>84</v>
      </c>
      <c r="BD10" s="131" t="s">
        <v>86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123</v>
      </c>
      <c r="BA11" s="131" t="s">
        <v>123</v>
      </c>
      <c r="BB11" s="131" t="s">
        <v>95</v>
      </c>
      <c r="BC11" s="131" t="s">
        <v>124</v>
      </c>
      <c r="BD11" s="131" t="s">
        <v>86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6. 11. 2023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125</v>
      </c>
      <c r="BA12" s="131" t="s">
        <v>125</v>
      </c>
      <c r="BB12" s="131" t="s">
        <v>126</v>
      </c>
      <c r="BC12" s="131" t="s">
        <v>127</v>
      </c>
      <c r="BD12" s="131" t="s">
        <v>86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128</v>
      </c>
      <c r="BA13" s="131" t="s">
        <v>128</v>
      </c>
      <c r="BB13" s="131" t="s">
        <v>126</v>
      </c>
      <c r="BC13" s="131" t="s">
        <v>129</v>
      </c>
      <c r="BD13" s="131" t="s">
        <v>86</v>
      </c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130</v>
      </c>
      <c r="BA14" s="131" t="s">
        <v>130</v>
      </c>
      <c r="BB14" s="131" t="s">
        <v>126</v>
      </c>
      <c r="BC14" s="131" t="s">
        <v>131</v>
      </c>
      <c r="BD14" s="131" t="s">
        <v>86</v>
      </c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132</v>
      </c>
      <c r="BA15" s="131" t="s">
        <v>132</v>
      </c>
      <c r="BB15" s="131" t="s">
        <v>126</v>
      </c>
      <c r="BC15" s="131" t="s">
        <v>133</v>
      </c>
      <c r="BD15" s="131" t="s">
        <v>86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134</v>
      </c>
      <c r="BA16" s="131" t="s">
        <v>135</v>
      </c>
      <c r="BB16" s="131" t="s">
        <v>136</v>
      </c>
      <c r="BC16" s="131" t="s">
        <v>137</v>
      </c>
      <c r="BD16" s="131" t="s">
        <v>86</v>
      </c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31" t="s">
        <v>138</v>
      </c>
      <c r="BA17" s="131" t="s">
        <v>139</v>
      </c>
      <c r="BB17" s="131" t="s">
        <v>136</v>
      </c>
      <c r="BC17" s="131" t="s">
        <v>140</v>
      </c>
      <c r="BD17" s="131" t="s">
        <v>86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31" t="s">
        <v>141</v>
      </c>
      <c r="BA18" s="131" t="s">
        <v>142</v>
      </c>
      <c r="BB18" s="131" t="s">
        <v>136</v>
      </c>
      <c r="BC18" s="131" t="s">
        <v>143</v>
      </c>
      <c r="BD18" s="131" t="s">
        <v>86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31" t="s">
        <v>144</v>
      </c>
      <c r="BA19" s="131" t="s">
        <v>144</v>
      </c>
      <c r="BB19" s="131" t="s">
        <v>95</v>
      </c>
      <c r="BC19" s="131" t="s">
        <v>124</v>
      </c>
      <c r="BD19" s="131" t="s">
        <v>86</v>
      </c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31" t="s">
        <v>145</v>
      </c>
      <c r="BA20" s="131" t="s">
        <v>145</v>
      </c>
      <c r="BB20" s="131" t="s">
        <v>102</v>
      </c>
      <c r="BC20" s="131" t="s">
        <v>146</v>
      </c>
      <c r="BD20" s="131" t="s">
        <v>86</v>
      </c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31" t="s">
        <v>147</v>
      </c>
      <c r="BA21" s="131" t="s">
        <v>147</v>
      </c>
      <c r="BB21" s="131" t="s">
        <v>126</v>
      </c>
      <c r="BC21" s="131" t="s">
        <v>148</v>
      </c>
      <c r="BD21" s="131" t="s">
        <v>86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31" t="s">
        <v>149</v>
      </c>
      <c r="BA22" s="131" t="s">
        <v>150</v>
      </c>
      <c r="BB22" s="131" t="s">
        <v>126</v>
      </c>
      <c r="BC22" s="131" t="s">
        <v>151</v>
      </c>
      <c r="BD22" s="131" t="s">
        <v>86</v>
      </c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31" t="s">
        <v>152</v>
      </c>
      <c r="BA23" s="131" t="s">
        <v>153</v>
      </c>
      <c r="BB23" s="131" t="s">
        <v>154</v>
      </c>
      <c r="BC23" s="131" t="s">
        <v>155</v>
      </c>
      <c r="BD23" s="131" t="s">
        <v>86</v>
      </c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29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40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148">
        <f>ROUND(J92,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44</v>
      </c>
      <c r="G32" s="41"/>
      <c r="H32" s="41"/>
      <c r="I32" s="149" t="s">
        <v>43</v>
      </c>
      <c r="J32" s="149" t="s">
        <v>45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46</v>
      </c>
      <c r="E33" s="136" t="s">
        <v>47</v>
      </c>
      <c r="F33" s="151">
        <f>ROUND((SUM(BE92:BE632)),  2)</f>
        <v>0</v>
      </c>
      <c r="G33" s="41"/>
      <c r="H33" s="41"/>
      <c r="I33" s="152">
        <v>0.20999999999999999</v>
      </c>
      <c r="J33" s="151">
        <f>ROUND(((SUM(BE92:BE632))*I33),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48</v>
      </c>
      <c r="F34" s="151">
        <f>ROUND((SUM(BF92:BF632)),  2)</f>
        <v>0</v>
      </c>
      <c r="G34" s="41"/>
      <c r="H34" s="41"/>
      <c r="I34" s="152">
        <v>0.14999999999999999</v>
      </c>
      <c r="J34" s="151">
        <f>ROUND(((SUM(BF92:BF632))*I34),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49</v>
      </c>
      <c r="F35" s="151">
        <f>ROUND((SUM(BG92:BG632)),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50</v>
      </c>
      <c r="F36" s="151">
        <f>ROUND((SUM(BH92:BH632)),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51</v>
      </c>
      <c r="F37" s="151">
        <f>ROUND((SUM(BI92:BI632)),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52</v>
      </c>
      <c r="E39" s="155"/>
      <c r="F39" s="155"/>
      <c r="G39" s="156" t="s">
        <v>53</v>
      </c>
      <c r="H39" s="157" t="s">
        <v>54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Brno, Leitnerova IV - rekonstrukce vodovodu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Část A - Rekonstrukce vodovodu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6. 11. 2023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33</v>
      </c>
      <c r="J54" s="39" t="str">
        <f>E21</f>
        <v>AQUATIS a.s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157</v>
      </c>
      <c r="D57" s="166"/>
      <c r="E57" s="166"/>
      <c r="F57" s="166"/>
      <c r="G57" s="166"/>
      <c r="H57" s="166"/>
      <c r="I57" s="166"/>
      <c r="J57" s="167" t="s">
        <v>158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74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69"/>
      <c r="C60" s="170"/>
      <c r="D60" s="171" t="s">
        <v>160</v>
      </c>
      <c r="E60" s="172"/>
      <c r="F60" s="172"/>
      <c r="G60" s="172"/>
      <c r="H60" s="172"/>
      <c r="I60" s="172"/>
      <c r="J60" s="173">
        <f>J93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161</v>
      </c>
      <c r="E61" s="178"/>
      <c r="F61" s="178"/>
      <c r="G61" s="178"/>
      <c r="H61" s="178"/>
      <c r="I61" s="178"/>
      <c r="J61" s="179">
        <f>J94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162</v>
      </c>
      <c r="E62" s="178"/>
      <c r="F62" s="178"/>
      <c r="G62" s="178"/>
      <c r="H62" s="178"/>
      <c r="I62" s="178"/>
      <c r="J62" s="179">
        <f>J260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163</v>
      </c>
      <c r="E63" s="178"/>
      <c r="F63" s="178"/>
      <c r="G63" s="178"/>
      <c r="H63" s="178"/>
      <c r="I63" s="178"/>
      <c r="J63" s="179">
        <f>J264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164</v>
      </c>
      <c r="E64" s="178"/>
      <c r="F64" s="178"/>
      <c r="G64" s="178"/>
      <c r="H64" s="178"/>
      <c r="I64" s="178"/>
      <c r="J64" s="179">
        <f>J279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165</v>
      </c>
      <c r="E65" s="178"/>
      <c r="F65" s="178"/>
      <c r="G65" s="178"/>
      <c r="H65" s="178"/>
      <c r="I65" s="178"/>
      <c r="J65" s="179">
        <f>J343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166</v>
      </c>
      <c r="E66" s="178"/>
      <c r="F66" s="178"/>
      <c r="G66" s="178"/>
      <c r="H66" s="178"/>
      <c r="I66" s="178"/>
      <c r="J66" s="179">
        <f>J535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167</v>
      </c>
      <c r="E67" s="178"/>
      <c r="F67" s="178"/>
      <c r="G67" s="178"/>
      <c r="H67" s="178"/>
      <c r="I67" s="178"/>
      <c r="J67" s="179">
        <f>J536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168</v>
      </c>
      <c r="E68" s="178"/>
      <c r="F68" s="178"/>
      <c r="G68" s="178"/>
      <c r="H68" s="178"/>
      <c r="I68" s="178"/>
      <c r="J68" s="179">
        <f>J573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169</v>
      </c>
      <c r="E69" s="178"/>
      <c r="F69" s="178"/>
      <c r="G69" s="178"/>
      <c r="H69" s="178"/>
      <c r="I69" s="178"/>
      <c r="J69" s="179">
        <f>J615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170</v>
      </c>
      <c r="E70" s="178"/>
      <c r="F70" s="178"/>
      <c r="G70" s="178"/>
      <c r="H70" s="178"/>
      <c r="I70" s="178"/>
      <c r="J70" s="179">
        <f>J619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9"/>
      <c r="C71" s="170"/>
      <c r="D71" s="171" t="s">
        <v>171</v>
      </c>
      <c r="E71" s="172"/>
      <c r="F71" s="172"/>
      <c r="G71" s="172"/>
      <c r="H71" s="172"/>
      <c r="I71" s="172"/>
      <c r="J71" s="173">
        <f>J626</f>
        <v>0</v>
      </c>
      <c r="K71" s="170"/>
      <c r="L71" s="17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5"/>
      <c r="C72" s="176"/>
      <c r="D72" s="177" t="s">
        <v>172</v>
      </c>
      <c r="E72" s="178"/>
      <c r="F72" s="178"/>
      <c r="G72" s="178"/>
      <c r="H72" s="178"/>
      <c r="I72" s="178"/>
      <c r="J72" s="179">
        <f>J627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173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4" t="str">
        <f>E7</f>
        <v>Brno, Leitnerova IV - rekonstrukce vodovodu</v>
      </c>
      <c r="F82" s="35"/>
      <c r="G82" s="35"/>
      <c r="H82" s="35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113</v>
      </c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Část A - Rekonstrukce vodovodu</v>
      </c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>Brno</v>
      </c>
      <c r="G86" s="43"/>
      <c r="H86" s="43"/>
      <c r="I86" s="35" t="s">
        <v>23</v>
      </c>
      <c r="J86" s="75" t="str">
        <f>IF(J12="","",J12)</f>
        <v>6. 11. 2023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>Statutární město Brno</v>
      </c>
      <c r="G88" s="43"/>
      <c r="H88" s="43"/>
      <c r="I88" s="35" t="s">
        <v>33</v>
      </c>
      <c r="J88" s="39" t="str">
        <f>E21</f>
        <v>AQUATIS a.s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31</v>
      </c>
      <c r="D89" s="43"/>
      <c r="E89" s="43"/>
      <c r="F89" s="30" t="str">
        <f>IF(E18="","",E18)</f>
        <v>Vyplň údaj</v>
      </c>
      <c r="G89" s="43"/>
      <c r="H89" s="43"/>
      <c r="I89" s="35" t="s">
        <v>38</v>
      </c>
      <c r="J89" s="39" t="str">
        <f>E24</f>
        <v xml:space="preserve"> </v>
      </c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1"/>
      <c r="B91" s="182"/>
      <c r="C91" s="183" t="s">
        <v>174</v>
      </c>
      <c r="D91" s="184" t="s">
        <v>61</v>
      </c>
      <c r="E91" s="184" t="s">
        <v>57</v>
      </c>
      <c r="F91" s="184" t="s">
        <v>58</v>
      </c>
      <c r="G91" s="184" t="s">
        <v>175</v>
      </c>
      <c r="H91" s="184" t="s">
        <v>176</v>
      </c>
      <c r="I91" s="184" t="s">
        <v>177</v>
      </c>
      <c r="J91" s="184" t="s">
        <v>158</v>
      </c>
      <c r="K91" s="185" t="s">
        <v>178</v>
      </c>
      <c r="L91" s="186"/>
      <c r="M91" s="95" t="s">
        <v>19</v>
      </c>
      <c r="N91" s="96" t="s">
        <v>46</v>
      </c>
      <c r="O91" s="96" t="s">
        <v>179</v>
      </c>
      <c r="P91" s="96" t="s">
        <v>180</v>
      </c>
      <c r="Q91" s="96" t="s">
        <v>181</v>
      </c>
      <c r="R91" s="96" t="s">
        <v>182</v>
      </c>
      <c r="S91" s="96" t="s">
        <v>183</v>
      </c>
      <c r="T91" s="97" t="s">
        <v>184</v>
      </c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</row>
    <row r="92" s="2" customFormat="1" ht="22.8" customHeight="1">
      <c r="A92" s="41"/>
      <c r="B92" s="42"/>
      <c r="C92" s="102" t="s">
        <v>185</v>
      </c>
      <c r="D92" s="43"/>
      <c r="E92" s="43"/>
      <c r="F92" s="43"/>
      <c r="G92" s="43"/>
      <c r="H92" s="43"/>
      <c r="I92" s="43"/>
      <c r="J92" s="187">
        <f>BK92</f>
        <v>0</v>
      </c>
      <c r="K92" s="43"/>
      <c r="L92" s="47"/>
      <c r="M92" s="98"/>
      <c r="N92" s="188"/>
      <c r="O92" s="99"/>
      <c r="P92" s="189">
        <f>P93+P626</f>
        <v>0</v>
      </c>
      <c r="Q92" s="99"/>
      <c r="R92" s="189">
        <f>R93+R626</f>
        <v>60.13118455</v>
      </c>
      <c r="S92" s="99"/>
      <c r="T92" s="190">
        <f>T93+T626</f>
        <v>180.05820000000003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75</v>
      </c>
      <c r="AU92" s="20" t="s">
        <v>159</v>
      </c>
      <c r="BK92" s="191">
        <f>BK93+BK626</f>
        <v>0</v>
      </c>
    </row>
    <row r="93" s="12" customFormat="1" ht="25.92" customHeight="1">
      <c r="A93" s="12"/>
      <c r="B93" s="192"/>
      <c r="C93" s="193"/>
      <c r="D93" s="194" t="s">
        <v>75</v>
      </c>
      <c r="E93" s="195" t="s">
        <v>186</v>
      </c>
      <c r="F93" s="195" t="s">
        <v>187</v>
      </c>
      <c r="G93" s="193"/>
      <c r="H93" s="193"/>
      <c r="I93" s="196"/>
      <c r="J93" s="197">
        <f>BK93</f>
        <v>0</v>
      </c>
      <c r="K93" s="193"/>
      <c r="L93" s="198"/>
      <c r="M93" s="199"/>
      <c r="N93" s="200"/>
      <c r="O93" s="200"/>
      <c r="P93" s="201">
        <f>P94+P260+P264+P279+P343+P535+P536+P573+P615+P619</f>
        <v>0</v>
      </c>
      <c r="Q93" s="200"/>
      <c r="R93" s="201">
        <f>R94+R260+R264+R279+R343+R535+R536+R573+R615+R619</f>
        <v>60.13118455</v>
      </c>
      <c r="S93" s="200"/>
      <c r="T93" s="202">
        <f>T94+T260+T264+T279+T343+T535+T536+T573+T615+T619</f>
        <v>179.99170000000004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84</v>
      </c>
      <c r="AT93" s="204" t="s">
        <v>75</v>
      </c>
      <c r="AU93" s="204" t="s">
        <v>76</v>
      </c>
      <c r="AY93" s="203" t="s">
        <v>188</v>
      </c>
      <c r="BK93" s="205">
        <f>BK94+BK260+BK264+BK279+BK343+BK535+BK536+BK573+BK615+BK619</f>
        <v>0</v>
      </c>
    </row>
    <row r="94" s="12" customFormat="1" ht="22.8" customHeight="1">
      <c r="A94" s="12"/>
      <c r="B94" s="192"/>
      <c r="C94" s="193"/>
      <c r="D94" s="194" t="s">
        <v>75</v>
      </c>
      <c r="E94" s="206" t="s">
        <v>84</v>
      </c>
      <c r="F94" s="206" t="s">
        <v>189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SUM(P95:P259)</f>
        <v>0</v>
      </c>
      <c r="Q94" s="200"/>
      <c r="R94" s="201">
        <f>SUM(R95:R259)</f>
        <v>0.98907293000000007</v>
      </c>
      <c r="S94" s="200"/>
      <c r="T94" s="202">
        <f>SUM(T95:T259)</f>
        <v>178.24230000000003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84</v>
      </c>
      <c r="AT94" s="204" t="s">
        <v>75</v>
      </c>
      <c r="AU94" s="204" t="s">
        <v>84</v>
      </c>
      <c r="AY94" s="203" t="s">
        <v>188</v>
      </c>
      <c r="BK94" s="205">
        <f>SUM(BK95:BK259)</f>
        <v>0</v>
      </c>
    </row>
    <row r="95" s="2" customFormat="1" ht="16.5" customHeight="1">
      <c r="A95" s="41"/>
      <c r="B95" s="42"/>
      <c r="C95" s="208" t="s">
        <v>84</v>
      </c>
      <c r="D95" s="208" t="s">
        <v>190</v>
      </c>
      <c r="E95" s="209" t="s">
        <v>191</v>
      </c>
      <c r="F95" s="210" t="s">
        <v>192</v>
      </c>
      <c r="G95" s="211" t="s">
        <v>95</v>
      </c>
      <c r="H95" s="212">
        <v>27.449999999999999</v>
      </c>
      <c r="I95" s="213"/>
      <c r="J95" s="214">
        <f>ROUND(I95*H95,2)</f>
        <v>0</v>
      </c>
      <c r="K95" s="210" t="s">
        <v>193</v>
      </c>
      <c r="L95" s="47"/>
      <c r="M95" s="215" t="s">
        <v>19</v>
      </c>
      <c r="N95" s="216" t="s">
        <v>47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116</v>
      </c>
      <c r="AT95" s="219" t="s">
        <v>190</v>
      </c>
      <c r="AU95" s="219" t="s">
        <v>86</v>
      </c>
      <c r="AY95" s="20" t="s">
        <v>188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84</v>
      </c>
      <c r="BK95" s="220">
        <f>ROUND(I95*H95,2)</f>
        <v>0</v>
      </c>
      <c r="BL95" s="20" t="s">
        <v>116</v>
      </c>
      <c r="BM95" s="219" t="s">
        <v>194</v>
      </c>
    </row>
    <row r="96" s="2" customFormat="1">
      <c r="A96" s="41"/>
      <c r="B96" s="42"/>
      <c r="C96" s="43"/>
      <c r="D96" s="221" t="s">
        <v>195</v>
      </c>
      <c r="E96" s="43"/>
      <c r="F96" s="222" t="s">
        <v>196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195</v>
      </c>
      <c r="AU96" s="20" t="s">
        <v>86</v>
      </c>
    </row>
    <row r="97" s="2" customFormat="1">
      <c r="A97" s="41"/>
      <c r="B97" s="42"/>
      <c r="C97" s="43"/>
      <c r="D97" s="226" t="s">
        <v>197</v>
      </c>
      <c r="E97" s="43"/>
      <c r="F97" s="227" t="s">
        <v>198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197</v>
      </c>
      <c r="AU97" s="20" t="s">
        <v>86</v>
      </c>
    </row>
    <row r="98" s="2" customFormat="1">
      <c r="A98" s="41"/>
      <c r="B98" s="42"/>
      <c r="C98" s="43"/>
      <c r="D98" s="221" t="s">
        <v>199</v>
      </c>
      <c r="E98" s="43"/>
      <c r="F98" s="228" t="s">
        <v>200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199</v>
      </c>
      <c r="AU98" s="20" t="s">
        <v>86</v>
      </c>
    </row>
    <row r="99" s="13" customFormat="1">
      <c r="A99" s="13"/>
      <c r="B99" s="229"/>
      <c r="C99" s="230"/>
      <c r="D99" s="221" t="s">
        <v>201</v>
      </c>
      <c r="E99" s="231" t="s">
        <v>19</v>
      </c>
      <c r="F99" s="232" t="s">
        <v>202</v>
      </c>
      <c r="G99" s="230"/>
      <c r="H99" s="231" t="s">
        <v>19</v>
      </c>
      <c r="I99" s="233"/>
      <c r="J99" s="230"/>
      <c r="K99" s="230"/>
      <c r="L99" s="234"/>
      <c r="M99" s="235"/>
      <c r="N99" s="236"/>
      <c r="O99" s="236"/>
      <c r="P99" s="236"/>
      <c r="Q99" s="236"/>
      <c r="R99" s="236"/>
      <c r="S99" s="236"/>
      <c r="T99" s="237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8" t="s">
        <v>201</v>
      </c>
      <c r="AU99" s="238" t="s">
        <v>86</v>
      </c>
      <c r="AV99" s="13" t="s">
        <v>84</v>
      </c>
      <c r="AW99" s="13" t="s">
        <v>37</v>
      </c>
      <c r="AX99" s="13" t="s">
        <v>76</v>
      </c>
      <c r="AY99" s="238" t="s">
        <v>188</v>
      </c>
    </row>
    <row r="100" s="14" customFormat="1">
      <c r="A100" s="14"/>
      <c r="B100" s="239"/>
      <c r="C100" s="240"/>
      <c r="D100" s="221" t="s">
        <v>201</v>
      </c>
      <c r="E100" s="241" t="s">
        <v>93</v>
      </c>
      <c r="F100" s="242" t="s">
        <v>203</v>
      </c>
      <c r="G100" s="240"/>
      <c r="H100" s="243">
        <v>27.449999999999999</v>
      </c>
      <c r="I100" s="244"/>
      <c r="J100" s="240"/>
      <c r="K100" s="240"/>
      <c r="L100" s="245"/>
      <c r="M100" s="246"/>
      <c r="N100" s="247"/>
      <c r="O100" s="247"/>
      <c r="P100" s="247"/>
      <c r="Q100" s="247"/>
      <c r="R100" s="247"/>
      <c r="S100" s="247"/>
      <c r="T100" s="24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9" t="s">
        <v>201</v>
      </c>
      <c r="AU100" s="249" t="s">
        <v>86</v>
      </c>
      <c r="AV100" s="14" t="s">
        <v>86</v>
      </c>
      <c r="AW100" s="14" t="s">
        <v>37</v>
      </c>
      <c r="AX100" s="14" t="s">
        <v>84</v>
      </c>
      <c r="AY100" s="249" t="s">
        <v>188</v>
      </c>
    </row>
    <row r="101" s="2" customFormat="1" ht="16.5" customHeight="1">
      <c r="A101" s="41"/>
      <c r="B101" s="42"/>
      <c r="C101" s="208" t="s">
        <v>86</v>
      </c>
      <c r="D101" s="208" t="s">
        <v>190</v>
      </c>
      <c r="E101" s="209" t="s">
        <v>204</v>
      </c>
      <c r="F101" s="210" t="s">
        <v>205</v>
      </c>
      <c r="G101" s="211" t="s">
        <v>95</v>
      </c>
      <c r="H101" s="212">
        <v>119.3</v>
      </c>
      <c r="I101" s="213"/>
      <c r="J101" s="214">
        <f>ROUND(I101*H101,2)</f>
        <v>0</v>
      </c>
      <c r="K101" s="210" t="s">
        <v>193</v>
      </c>
      <c r="L101" s="47"/>
      <c r="M101" s="215" t="s">
        <v>19</v>
      </c>
      <c r="N101" s="216" t="s">
        <v>47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0.29499999999999998</v>
      </c>
      <c r="T101" s="218">
        <f>S101*H101</f>
        <v>35.1935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116</v>
      </c>
      <c r="AT101" s="219" t="s">
        <v>190</v>
      </c>
      <c r="AU101" s="219" t="s">
        <v>86</v>
      </c>
      <c r="AY101" s="20" t="s">
        <v>188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84</v>
      </c>
      <c r="BK101" s="220">
        <f>ROUND(I101*H101,2)</f>
        <v>0</v>
      </c>
      <c r="BL101" s="20" t="s">
        <v>116</v>
      </c>
      <c r="BM101" s="219" t="s">
        <v>206</v>
      </c>
    </row>
    <row r="102" s="2" customFormat="1">
      <c r="A102" s="41"/>
      <c r="B102" s="42"/>
      <c r="C102" s="43"/>
      <c r="D102" s="221" t="s">
        <v>195</v>
      </c>
      <c r="E102" s="43"/>
      <c r="F102" s="222" t="s">
        <v>207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195</v>
      </c>
      <c r="AU102" s="20" t="s">
        <v>86</v>
      </c>
    </row>
    <row r="103" s="2" customFormat="1">
      <c r="A103" s="41"/>
      <c r="B103" s="42"/>
      <c r="C103" s="43"/>
      <c r="D103" s="226" t="s">
        <v>197</v>
      </c>
      <c r="E103" s="43"/>
      <c r="F103" s="227" t="s">
        <v>208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197</v>
      </c>
      <c r="AU103" s="20" t="s">
        <v>86</v>
      </c>
    </row>
    <row r="104" s="2" customFormat="1">
      <c r="A104" s="41"/>
      <c r="B104" s="42"/>
      <c r="C104" s="43"/>
      <c r="D104" s="221" t="s">
        <v>199</v>
      </c>
      <c r="E104" s="43"/>
      <c r="F104" s="228" t="s">
        <v>200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199</v>
      </c>
      <c r="AU104" s="20" t="s">
        <v>86</v>
      </c>
    </row>
    <row r="105" s="13" customFormat="1">
      <c r="A105" s="13"/>
      <c r="B105" s="229"/>
      <c r="C105" s="230"/>
      <c r="D105" s="221" t="s">
        <v>201</v>
      </c>
      <c r="E105" s="231" t="s">
        <v>19</v>
      </c>
      <c r="F105" s="232" t="s">
        <v>202</v>
      </c>
      <c r="G105" s="230"/>
      <c r="H105" s="231" t="s">
        <v>19</v>
      </c>
      <c r="I105" s="233"/>
      <c r="J105" s="230"/>
      <c r="K105" s="230"/>
      <c r="L105" s="234"/>
      <c r="M105" s="235"/>
      <c r="N105" s="236"/>
      <c r="O105" s="236"/>
      <c r="P105" s="236"/>
      <c r="Q105" s="236"/>
      <c r="R105" s="236"/>
      <c r="S105" s="236"/>
      <c r="T105" s="237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8" t="s">
        <v>201</v>
      </c>
      <c r="AU105" s="238" t="s">
        <v>86</v>
      </c>
      <c r="AV105" s="13" t="s">
        <v>84</v>
      </c>
      <c r="AW105" s="13" t="s">
        <v>37</v>
      </c>
      <c r="AX105" s="13" t="s">
        <v>76</v>
      </c>
      <c r="AY105" s="238" t="s">
        <v>188</v>
      </c>
    </row>
    <row r="106" s="14" customFormat="1">
      <c r="A106" s="14"/>
      <c r="B106" s="239"/>
      <c r="C106" s="240"/>
      <c r="D106" s="221" t="s">
        <v>201</v>
      </c>
      <c r="E106" s="241" t="s">
        <v>97</v>
      </c>
      <c r="F106" s="242" t="s">
        <v>209</v>
      </c>
      <c r="G106" s="240"/>
      <c r="H106" s="243">
        <v>119.3</v>
      </c>
      <c r="I106" s="244"/>
      <c r="J106" s="240"/>
      <c r="K106" s="240"/>
      <c r="L106" s="245"/>
      <c r="M106" s="246"/>
      <c r="N106" s="247"/>
      <c r="O106" s="247"/>
      <c r="P106" s="247"/>
      <c r="Q106" s="247"/>
      <c r="R106" s="247"/>
      <c r="S106" s="247"/>
      <c r="T106" s="24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9" t="s">
        <v>201</v>
      </c>
      <c r="AU106" s="249" t="s">
        <v>86</v>
      </c>
      <c r="AV106" s="14" t="s">
        <v>86</v>
      </c>
      <c r="AW106" s="14" t="s">
        <v>37</v>
      </c>
      <c r="AX106" s="14" t="s">
        <v>84</v>
      </c>
      <c r="AY106" s="249" t="s">
        <v>188</v>
      </c>
    </row>
    <row r="107" s="2" customFormat="1" ht="16.5" customHeight="1">
      <c r="A107" s="41"/>
      <c r="B107" s="42"/>
      <c r="C107" s="208" t="s">
        <v>210</v>
      </c>
      <c r="D107" s="208" t="s">
        <v>190</v>
      </c>
      <c r="E107" s="209" t="s">
        <v>211</v>
      </c>
      <c r="F107" s="210" t="s">
        <v>212</v>
      </c>
      <c r="G107" s="211" t="s">
        <v>95</v>
      </c>
      <c r="H107" s="212">
        <v>146.75</v>
      </c>
      <c r="I107" s="213"/>
      <c r="J107" s="214">
        <f>ROUND(I107*H107,2)</f>
        <v>0</v>
      </c>
      <c r="K107" s="210" t="s">
        <v>193</v>
      </c>
      <c r="L107" s="47"/>
      <c r="M107" s="215" t="s">
        <v>19</v>
      </c>
      <c r="N107" s="216" t="s">
        <v>47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0.14999999999999999</v>
      </c>
      <c r="T107" s="218">
        <f>S107*H107</f>
        <v>22.012499999999999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116</v>
      </c>
      <c r="AT107" s="219" t="s">
        <v>190</v>
      </c>
      <c r="AU107" s="219" t="s">
        <v>86</v>
      </c>
      <c r="AY107" s="20" t="s">
        <v>188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84</v>
      </c>
      <c r="BK107" s="220">
        <f>ROUND(I107*H107,2)</f>
        <v>0</v>
      </c>
      <c r="BL107" s="20" t="s">
        <v>116</v>
      </c>
      <c r="BM107" s="219" t="s">
        <v>213</v>
      </c>
    </row>
    <row r="108" s="2" customFormat="1">
      <c r="A108" s="41"/>
      <c r="B108" s="42"/>
      <c r="C108" s="43"/>
      <c r="D108" s="221" t="s">
        <v>195</v>
      </c>
      <c r="E108" s="43"/>
      <c r="F108" s="222" t="s">
        <v>214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195</v>
      </c>
      <c r="AU108" s="20" t="s">
        <v>86</v>
      </c>
    </row>
    <row r="109" s="2" customFormat="1">
      <c r="A109" s="41"/>
      <c r="B109" s="42"/>
      <c r="C109" s="43"/>
      <c r="D109" s="226" t="s">
        <v>197</v>
      </c>
      <c r="E109" s="43"/>
      <c r="F109" s="227" t="s">
        <v>215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197</v>
      </c>
      <c r="AU109" s="20" t="s">
        <v>86</v>
      </c>
    </row>
    <row r="110" s="14" customFormat="1">
      <c r="A110" s="14"/>
      <c r="B110" s="239"/>
      <c r="C110" s="240"/>
      <c r="D110" s="221" t="s">
        <v>201</v>
      </c>
      <c r="E110" s="241" t="s">
        <v>19</v>
      </c>
      <c r="F110" s="242" t="s">
        <v>216</v>
      </c>
      <c r="G110" s="240"/>
      <c r="H110" s="243">
        <v>146.75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9" t="s">
        <v>201</v>
      </c>
      <c r="AU110" s="249" t="s">
        <v>86</v>
      </c>
      <c r="AV110" s="14" t="s">
        <v>86</v>
      </c>
      <c r="AW110" s="14" t="s">
        <v>37</v>
      </c>
      <c r="AX110" s="14" t="s">
        <v>84</v>
      </c>
      <c r="AY110" s="249" t="s">
        <v>188</v>
      </c>
    </row>
    <row r="111" s="2" customFormat="1" ht="16.5" customHeight="1">
      <c r="A111" s="41"/>
      <c r="B111" s="42"/>
      <c r="C111" s="208" t="s">
        <v>116</v>
      </c>
      <c r="D111" s="208" t="s">
        <v>190</v>
      </c>
      <c r="E111" s="209" t="s">
        <v>217</v>
      </c>
      <c r="F111" s="210" t="s">
        <v>218</v>
      </c>
      <c r="G111" s="211" t="s">
        <v>95</v>
      </c>
      <c r="H111" s="212">
        <v>126.59999999999999</v>
      </c>
      <c r="I111" s="213"/>
      <c r="J111" s="214">
        <f>ROUND(I111*H111,2)</f>
        <v>0</v>
      </c>
      <c r="K111" s="210" t="s">
        <v>193</v>
      </c>
      <c r="L111" s="47"/>
      <c r="M111" s="215" t="s">
        <v>19</v>
      </c>
      <c r="N111" s="216" t="s">
        <v>47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0.28999999999999998</v>
      </c>
      <c r="T111" s="218">
        <f>S111*H111</f>
        <v>36.713999999999999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116</v>
      </c>
      <c r="AT111" s="219" t="s">
        <v>190</v>
      </c>
      <c r="AU111" s="219" t="s">
        <v>86</v>
      </c>
      <c r="AY111" s="20" t="s">
        <v>188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84</v>
      </c>
      <c r="BK111" s="220">
        <f>ROUND(I111*H111,2)</f>
        <v>0</v>
      </c>
      <c r="BL111" s="20" t="s">
        <v>116</v>
      </c>
      <c r="BM111" s="219" t="s">
        <v>219</v>
      </c>
    </row>
    <row r="112" s="2" customFormat="1">
      <c r="A112" s="41"/>
      <c r="B112" s="42"/>
      <c r="C112" s="43"/>
      <c r="D112" s="221" t="s">
        <v>195</v>
      </c>
      <c r="E112" s="43"/>
      <c r="F112" s="222" t="s">
        <v>220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195</v>
      </c>
      <c r="AU112" s="20" t="s">
        <v>86</v>
      </c>
    </row>
    <row r="113" s="2" customFormat="1">
      <c r="A113" s="41"/>
      <c r="B113" s="42"/>
      <c r="C113" s="43"/>
      <c r="D113" s="226" t="s">
        <v>197</v>
      </c>
      <c r="E113" s="43"/>
      <c r="F113" s="227" t="s">
        <v>221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197</v>
      </c>
      <c r="AU113" s="20" t="s">
        <v>86</v>
      </c>
    </row>
    <row r="114" s="14" customFormat="1">
      <c r="A114" s="14"/>
      <c r="B114" s="239"/>
      <c r="C114" s="240"/>
      <c r="D114" s="221" t="s">
        <v>201</v>
      </c>
      <c r="E114" s="241" t="s">
        <v>19</v>
      </c>
      <c r="F114" s="242" t="s">
        <v>222</v>
      </c>
      <c r="G114" s="240"/>
      <c r="H114" s="243">
        <v>119.3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9" t="s">
        <v>201</v>
      </c>
      <c r="AU114" s="249" t="s">
        <v>86</v>
      </c>
      <c r="AV114" s="14" t="s">
        <v>86</v>
      </c>
      <c r="AW114" s="14" t="s">
        <v>37</v>
      </c>
      <c r="AX114" s="14" t="s">
        <v>76</v>
      </c>
      <c r="AY114" s="249" t="s">
        <v>188</v>
      </c>
    </row>
    <row r="115" s="14" customFormat="1">
      <c r="A115" s="14"/>
      <c r="B115" s="239"/>
      <c r="C115" s="240"/>
      <c r="D115" s="221" t="s">
        <v>201</v>
      </c>
      <c r="E115" s="241" t="s">
        <v>19</v>
      </c>
      <c r="F115" s="242" t="s">
        <v>223</v>
      </c>
      <c r="G115" s="240"/>
      <c r="H115" s="243">
        <v>7.2999999999999998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201</v>
      </c>
      <c r="AU115" s="249" t="s">
        <v>86</v>
      </c>
      <c r="AV115" s="14" t="s">
        <v>86</v>
      </c>
      <c r="AW115" s="14" t="s">
        <v>37</v>
      </c>
      <c r="AX115" s="14" t="s">
        <v>76</v>
      </c>
      <c r="AY115" s="249" t="s">
        <v>188</v>
      </c>
    </row>
    <row r="116" s="15" customFormat="1">
      <c r="A116" s="15"/>
      <c r="B116" s="250"/>
      <c r="C116" s="251"/>
      <c r="D116" s="221" t="s">
        <v>201</v>
      </c>
      <c r="E116" s="252" t="s">
        <v>19</v>
      </c>
      <c r="F116" s="253" t="s">
        <v>224</v>
      </c>
      <c r="G116" s="251"/>
      <c r="H116" s="254">
        <v>126.59999999999999</v>
      </c>
      <c r="I116" s="255"/>
      <c r="J116" s="251"/>
      <c r="K116" s="251"/>
      <c r="L116" s="256"/>
      <c r="M116" s="257"/>
      <c r="N116" s="258"/>
      <c r="O116" s="258"/>
      <c r="P116" s="258"/>
      <c r="Q116" s="258"/>
      <c r="R116" s="258"/>
      <c r="S116" s="258"/>
      <c r="T116" s="259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0" t="s">
        <v>201</v>
      </c>
      <c r="AU116" s="260" t="s">
        <v>86</v>
      </c>
      <c r="AV116" s="15" t="s">
        <v>116</v>
      </c>
      <c r="AW116" s="15" t="s">
        <v>37</v>
      </c>
      <c r="AX116" s="15" t="s">
        <v>84</v>
      </c>
      <c r="AY116" s="260" t="s">
        <v>188</v>
      </c>
    </row>
    <row r="117" s="2" customFormat="1" ht="16.5" customHeight="1">
      <c r="A117" s="41"/>
      <c r="B117" s="42"/>
      <c r="C117" s="208" t="s">
        <v>225</v>
      </c>
      <c r="D117" s="208" t="s">
        <v>190</v>
      </c>
      <c r="E117" s="209" t="s">
        <v>226</v>
      </c>
      <c r="F117" s="210" t="s">
        <v>227</v>
      </c>
      <c r="G117" s="211" t="s">
        <v>95</v>
      </c>
      <c r="H117" s="212">
        <v>119.3</v>
      </c>
      <c r="I117" s="213"/>
      <c r="J117" s="214">
        <f>ROUND(I117*H117,2)</f>
        <v>0</v>
      </c>
      <c r="K117" s="210" t="s">
        <v>193</v>
      </c>
      <c r="L117" s="47"/>
      <c r="M117" s="215" t="s">
        <v>19</v>
      </c>
      <c r="N117" s="216" t="s">
        <v>47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0.625</v>
      </c>
      <c r="T117" s="218">
        <f>S117*H117</f>
        <v>74.5625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116</v>
      </c>
      <c r="AT117" s="219" t="s">
        <v>190</v>
      </c>
      <c r="AU117" s="219" t="s">
        <v>86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84</v>
      </c>
      <c r="BK117" s="220">
        <f>ROUND(I117*H117,2)</f>
        <v>0</v>
      </c>
      <c r="BL117" s="20" t="s">
        <v>116</v>
      </c>
      <c r="BM117" s="219" t="s">
        <v>228</v>
      </c>
    </row>
    <row r="118" s="2" customFormat="1">
      <c r="A118" s="41"/>
      <c r="B118" s="42"/>
      <c r="C118" s="43"/>
      <c r="D118" s="221" t="s">
        <v>195</v>
      </c>
      <c r="E118" s="43"/>
      <c r="F118" s="222" t="s">
        <v>229</v>
      </c>
      <c r="G118" s="43"/>
      <c r="H118" s="43"/>
      <c r="I118" s="223"/>
      <c r="J118" s="43"/>
      <c r="K118" s="43"/>
      <c r="L118" s="47"/>
      <c r="M118" s="224"/>
      <c r="N118" s="225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195</v>
      </c>
      <c r="AU118" s="20" t="s">
        <v>86</v>
      </c>
    </row>
    <row r="119" s="2" customFormat="1">
      <c r="A119" s="41"/>
      <c r="B119" s="42"/>
      <c r="C119" s="43"/>
      <c r="D119" s="226" t="s">
        <v>197</v>
      </c>
      <c r="E119" s="43"/>
      <c r="F119" s="227" t="s">
        <v>230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197</v>
      </c>
      <c r="AU119" s="20" t="s">
        <v>86</v>
      </c>
    </row>
    <row r="120" s="14" customFormat="1">
      <c r="A120" s="14"/>
      <c r="B120" s="239"/>
      <c r="C120" s="240"/>
      <c r="D120" s="221" t="s">
        <v>201</v>
      </c>
      <c r="E120" s="241" t="s">
        <v>19</v>
      </c>
      <c r="F120" s="242" t="s">
        <v>222</v>
      </c>
      <c r="G120" s="240"/>
      <c r="H120" s="243">
        <v>119.3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9" t="s">
        <v>201</v>
      </c>
      <c r="AU120" s="249" t="s">
        <v>86</v>
      </c>
      <c r="AV120" s="14" t="s">
        <v>86</v>
      </c>
      <c r="AW120" s="14" t="s">
        <v>37</v>
      </c>
      <c r="AX120" s="14" t="s">
        <v>84</v>
      </c>
      <c r="AY120" s="249" t="s">
        <v>188</v>
      </c>
    </row>
    <row r="121" s="2" customFormat="1" ht="21.75" customHeight="1">
      <c r="A121" s="41"/>
      <c r="B121" s="42"/>
      <c r="C121" s="208" t="s">
        <v>231</v>
      </c>
      <c r="D121" s="208" t="s">
        <v>190</v>
      </c>
      <c r="E121" s="209" t="s">
        <v>232</v>
      </c>
      <c r="F121" s="210" t="s">
        <v>233</v>
      </c>
      <c r="G121" s="211" t="s">
        <v>95</v>
      </c>
      <c r="H121" s="212">
        <v>1</v>
      </c>
      <c r="I121" s="213"/>
      <c r="J121" s="214">
        <f>ROUND(I121*H121,2)</f>
        <v>0</v>
      </c>
      <c r="K121" s="210" t="s">
        <v>193</v>
      </c>
      <c r="L121" s="47"/>
      <c r="M121" s="215" t="s">
        <v>19</v>
      </c>
      <c r="N121" s="216" t="s">
        <v>47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0.57999999999999996</v>
      </c>
      <c r="T121" s="218">
        <f>S121*H121</f>
        <v>0.57999999999999996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116</v>
      </c>
      <c r="AT121" s="219" t="s">
        <v>190</v>
      </c>
      <c r="AU121" s="219" t="s">
        <v>86</v>
      </c>
      <c r="AY121" s="20" t="s">
        <v>188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84</v>
      </c>
      <c r="BK121" s="220">
        <f>ROUND(I121*H121,2)</f>
        <v>0</v>
      </c>
      <c r="BL121" s="20" t="s">
        <v>116</v>
      </c>
      <c r="BM121" s="219" t="s">
        <v>234</v>
      </c>
    </row>
    <row r="122" s="2" customFormat="1">
      <c r="A122" s="41"/>
      <c r="B122" s="42"/>
      <c r="C122" s="43"/>
      <c r="D122" s="221" t="s">
        <v>195</v>
      </c>
      <c r="E122" s="43"/>
      <c r="F122" s="222" t="s">
        <v>235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195</v>
      </c>
      <c r="AU122" s="20" t="s">
        <v>86</v>
      </c>
    </row>
    <row r="123" s="2" customFormat="1">
      <c r="A123" s="41"/>
      <c r="B123" s="42"/>
      <c r="C123" s="43"/>
      <c r="D123" s="226" t="s">
        <v>197</v>
      </c>
      <c r="E123" s="43"/>
      <c r="F123" s="227" t="s">
        <v>236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197</v>
      </c>
      <c r="AU123" s="20" t="s">
        <v>86</v>
      </c>
    </row>
    <row r="124" s="13" customFormat="1">
      <c r="A124" s="13"/>
      <c r="B124" s="229"/>
      <c r="C124" s="230"/>
      <c r="D124" s="221" t="s">
        <v>201</v>
      </c>
      <c r="E124" s="231" t="s">
        <v>19</v>
      </c>
      <c r="F124" s="232" t="s">
        <v>237</v>
      </c>
      <c r="G124" s="230"/>
      <c r="H124" s="231" t="s">
        <v>19</v>
      </c>
      <c r="I124" s="233"/>
      <c r="J124" s="230"/>
      <c r="K124" s="230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201</v>
      </c>
      <c r="AU124" s="238" t="s">
        <v>86</v>
      </c>
      <c r="AV124" s="13" t="s">
        <v>84</v>
      </c>
      <c r="AW124" s="13" t="s">
        <v>37</v>
      </c>
      <c r="AX124" s="13" t="s">
        <v>76</v>
      </c>
      <c r="AY124" s="238" t="s">
        <v>188</v>
      </c>
    </row>
    <row r="125" s="14" customFormat="1">
      <c r="A125" s="14"/>
      <c r="B125" s="239"/>
      <c r="C125" s="240"/>
      <c r="D125" s="221" t="s">
        <v>201</v>
      </c>
      <c r="E125" s="241" t="s">
        <v>121</v>
      </c>
      <c r="F125" s="242" t="s">
        <v>238</v>
      </c>
      <c r="G125" s="240"/>
      <c r="H125" s="243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9" t="s">
        <v>201</v>
      </c>
      <c r="AU125" s="249" t="s">
        <v>86</v>
      </c>
      <c r="AV125" s="14" t="s">
        <v>86</v>
      </c>
      <c r="AW125" s="14" t="s">
        <v>37</v>
      </c>
      <c r="AX125" s="14" t="s">
        <v>84</v>
      </c>
      <c r="AY125" s="249" t="s">
        <v>188</v>
      </c>
    </row>
    <row r="126" s="2" customFormat="1" ht="16.5" customHeight="1">
      <c r="A126" s="41"/>
      <c r="B126" s="42"/>
      <c r="C126" s="208" t="s">
        <v>239</v>
      </c>
      <c r="D126" s="208" t="s">
        <v>190</v>
      </c>
      <c r="E126" s="209" t="s">
        <v>240</v>
      </c>
      <c r="F126" s="210" t="s">
        <v>241</v>
      </c>
      <c r="G126" s="211" t="s">
        <v>95</v>
      </c>
      <c r="H126" s="212">
        <v>29.050000000000001</v>
      </c>
      <c r="I126" s="213"/>
      <c r="J126" s="214">
        <f>ROUND(I126*H126,2)</f>
        <v>0</v>
      </c>
      <c r="K126" s="210" t="s">
        <v>193</v>
      </c>
      <c r="L126" s="47"/>
      <c r="M126" s="215" t="s">
        <v>19</v>
      </c>
      <c r="N126" s="216" t="s">
        <v>47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0.316</v>
      </c>
      <c r="T126" s="218">
        <f>S126*H126</f>
        <v>9.1798000000000002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116</v>
      </c>
      <c r="AT126" s="219" t="s">
        <v>190</v>
      </c>
      <c r="AU126" s="219" t="s">
        <v>86</v>
      </c>
      <c r="AY126" s="20" t="s">
        <v>188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84</v>
      </c>
      <c r="BK126" s="220">
        <f>ROUND(I126*H126,2)</f>
        <v>0</v>
      </c>
      <c r="BL126" s="20" t="s">
        <v>116</v>
      </c>
      <c r="BM126" s="219" t="s">
        <v>242</v>
      </c>
    </row>
    <row r="127" s="2" customFormat="1">
      <c r="A127" s="41"/>
      <c r="B127" s="42"/>
      <c r="C127" s="43"/>
      <c r="D127" s="221" t="s">
        <v>195</v>
      </c>
      <c r="E127" s="43"/>
      <c r="F127" s="222" t="s">
        <v>243</v>
      </c>
      <c r="G127" s="43"/>
      <c r="H127" s="43"/>
      <c r="I127" s="223"/>
      <c r="J127" s="43"/>
      <c r="K127" s="43"/>
      <c r="L127" s="47"/>
      <c r="M127" s="224"/>
      <c r="N127" s="225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195</v>
      </c>
      <c r="AU127" s="20" t="s">
        <v>86</v>
      </c>
    </row>
    <row r="128" s="2" customFormat="1">
      <c r="A128" s="41"/>
      <c r="B128" s="42"/>
      <c r="C128" s="43"/>
      <c r="D128" s="226" t="s">
        <v>197</v>
      </c>
      <c r="E128" s="43"/>
      <c r="F128" s="227" t="s">
        <v>244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197</v>
      </c>
      <c r="AU128" s="20" t="s">
        <v>86</v>
      </c>
    </row>
    <row r="129" s="13" customFormat="1">
      <c r="A129" s="13"/>
      <c r="B129" s="229"/>
      <c r="C129" s="230"/>
      <c r="D129" s="221" t="s">
        <v>201</v>
      </c>
      <c r="E129" s="231" t="s">
        <v>19</v>
      </c>
      <c r="F129" s="232" t="s">
        <v>245</v>
      </c>
      <c r="G129" s="230"/>
      <c r="H129" s="231" t="s">
        <v>19</v>
      </c>
      <c r="I129" s="233"/>
      <c r="J129" s="230"/>
      <c r="K129" s="230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201</v>
      </c>
      <c r="AU129" s="238" t="s">
        <v>86</v>
      </c>
      <c r="AV129" s="13" t="s">
        <v>84</v>
      </c>
      <c r="AW129" s="13" t="s">
        <v>37</v>
      </c>
      <c r="AX129" s="13" t="s">
        <v>76</v>
      </c>
      <c r="AY129" s="238" t="s">
        <v>188</v>
      </c>
    </row>
    <row r="130" s="14" customFormat="1">
      <c r="A130" s="14"/>
      <c r="B130" s="239"/>
      <c r="C130" s="240"/>
      <c r="D130" s="221" t="s">
        <v>201</v>
      </c>
      <c r="E130" s="241" t="s">
        <v>123</v>
      </c>
      <c r="F130" s="242" t="s">
        <v>124</v>
      </c>
      <c r="G130" s="240"/>
      <c r="H130" s="243">
        <v>29.050000000000001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9" t="s">
        <v>201</v>
      </c>
      <c r="AU130" s="249" t="s">
        <v>86</v>
      </c>
      <c r="AV130" s="14" t="s">
        <v>86</v>
      </c>
      <c r="AW130" s="14" t="s">
        <v>37</v>
      </c>
      <c r="AX130" s="14" t="s">
        <v>84</v>
      </c>
      <c r="AY130" s="249" t="s">
        <v>188</v>
      </c>
    </row>
    <row r="131" s="2" customFormat="1" ht="16.5" customHeight="1">
      <c r="A131" s="41"/>
      <c r="B131" s="42"/>
      <c r="C131" s="208" t="s">
        <v>120</v>
      </c>
      <c r="D131" s="208" t="s">
        <v>190</v>
      </c>
      <c r="E131" s="209" t="s">
        <v>246</v>
      </c>
      <c r="F131" s="210" t="s">
        <v>247</v>
      </c>
      <c r="G131" s="211" t="s">
        <v>136</v>
      </c>
      <c r="H131" s="212">
        <v>87.170000000000002</v>
      </c>
      <c r="I131" s="213"/>
      <c r="J131" s="214">
        <f>ROUND(I131*H131,2)</f>
        <v>0</v>
      </c>
      <c r="K131" s="210" t="s">
        <v>193</v>
      </c>
      <c r="L131" s="47"/>
      <c r="M131" s="215" t="s">
        <v>19</v>
      </c>
      <c r="N131" s="216" t="s">
        <v>47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116</v>
      </c>
      <c r="AT131" s="219" t="s">
        <v>190</v>
      </c>
      <c r="AU131" s="219" t="s">
        <v>86</v>
      </c>
      <c r="AY131" s="20" t="s">
        <v>188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84</v>
      </c>
      <c r="BK131" s="220">
        <f>ROUND(I131*H131,2)</f>
        <v>0</v>
      </c>
      <c r="BL131" s="20" t="s">
        <v>116</v>
      </c>
      <c r="BM131" s="219" t="s">
        <v>248</v>
      </c>
    </row>
    <row r="132" s="2" customFormat="1">
      <c r="A132" s="41"/>
      <c r="B132" s="42"/>
      <c r="C132" s="43"/>
      <c r="D132" s="221" t="s">
        <v>195</v>
      </c>
      <c r="E132" s="43"/>
      <c r="F132" s="222" t="s">
        <v>249</v>
      </c>
      <c r="G132" s="43"/>
      <c r="H132" s="43"/>
      <c r="I132" s="223"/>
      <c r="J132" s="43"/>
      <c r="K132" s="43"/>
      <c r="L132" s="47"/>
      <c r="M132" s="224"/>
      <c r="N132" s="225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195</v>
      </c>
      <c r="AU132" s="20" t="s">
        <v>86</v>
      </c>
    </row>
    <row r="133" s="2" customFormat="1">
      <c r="A133" s="41"/>
      <c r="B133" s="42"/>
      <c r="C133" s="43"/>
      <c r="D133" s="226" t="s">
        <v>197</v>
      </c>
      <c r="E133" s="43"/>
      <c r="F133" s="227" t="s">
        <v>250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197</v>
      </c>
      <c r="AU133" s="20" t="s">
        <v>86</v>
      </c>
    </row>
    <row r="134" s="2" customFormat="1">
      <c r="A134" s="41"/>
      <c r="B134" s="42"/>
      <c r="C134" s="43"/>
      <c r="D134" s="221" t="s">
        <v>199</v>
      </c>
      <c r="E134" s="43"/>
      <c r="F134" s="228" t="s">
        <v>251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199</v>
      </c>
      <c r="AU134" s="20" t="s">
        <v>86</v>
      </c>
    </row>
    <row r="135" s="14" customFormat="1">
      <c r="A135" s="14"/>
      <c r="B135" s="239"/>
      <c r="C135" s="240"/>
      <c r="D135" s="221" t="s">
        <v>201</v>
      </c>
      <c r="E135" s="241" t="s">
        <v>134</v>
      </c>
      <c r="F135" s="242" t="s">
        <v>252</v>
      </c>
      <c r="G135" s="240"/>
      <c r="H135" s="243">
        <v>87.170000000000002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201</v>
      </c>
      <c r="AU135" s="249" t="s">
        <v>86</v>
      </c>
      <c r="AV135" s="14" t="s">
        <v>86</v>
      </c>
      <c r="AW135" s="14" t="s">
        <v>37</v>
      </c>
      <c r="AX135" s="14" t="s">
        <v>84</v>
      </c>
      <c r="AY135" s="249" t="s">
        <v>188</v>
      </c>
    </row>
    <row r="136" s="2" customFormat="1" ht="16.5" customHeight="1">
      <c r="A136" s="41"/>
      <c r="B136" s="42"/>
      <c r="C136" s="208" t="s">
        <v>253</v>
      </c>
      <c r="D136" s="208" t="s">
        <v>190</v>
      </c>
      <c r="E136" s="209" t="s">
        <v>254</v>
      </c>
      <c r="F136" s="210" t="s">
        <v>255</v>
      </c>
      <c r="G136" s="211" t="s">
        <v>136</v>
      </c>
      <c r="H136" s="212">
        <v>32.399999999999999</v>
      </c>
      <c r="I136" s="213"/>
      <c r="J136" s="214">
        <f>ROUND(I136*H136,2)</f>
        <v>0</v>
      </c>
      <c r="K136" s="210" t="s">
        <v>193</v>
      </c>
      <c r="L136" s="47"/>
      <c r="M136" s="215" t="s">
        <v>19</v>
      </c>
      <c r="N136" s="216" t="s">
        <v>47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116</v>
      </c>
      <c r="AT136" s="219" t="s">
        <v>190</v>
      </c>
      <c r="AU136" s="219" t="s">
        <v>86</v>
      </c>
      <c r="AY136" s="20" t="s">
        <v>188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84</v>
      </c>
      <c r="BK136" s="220">
        <f>ROUND(I136*H136,2)</f>
        <v>0</v>
      </c>
      <c r="BL136" s="20" t="s">
        <v>116</v>
      </c>
      <c r="BM136" s="219" t="s">
        <v>256</v>
      </c>
    </row>
    <row r="137" s="2" customFormat="1">
      <c r="A137" s="41"/>
      <c r="B137" s="42"/>
      <c r="C137" s="43"/>
      <c r="D137" s="221" t="s">
        <v>195</v>
      </c>
      <c r="E137" s="43"/>
      <c r="F137" s="222" t="s">
        <v>257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195</v>
      </c>
      <c r="AU137" s="20" t="s">
        <v>86</v>
      </c>
    </row>
    <row r="138" s="2" customFormat="1">
      <c r="A138" s="41"/>
      <c r="B138" s="42"/>
      <c r="C138" s="43"/>
      <c r="D138" s="226" t="s">
        <v>197</v>
      </c>
      <c r="E138" s="43"/>
      <c r="F138" s="227" t="s">
        <v>258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197</v>
      </c>
      <c r="AU138" s="20" t="s">
        <v>86</v>
      </c>
    </row>
    <row r="139" s="2" customFormat="1">
      <c r="A139" s="41"/>
      <c r="B139" s="42"/>
      <c r="C139" s="43"/>
      <c r="D139" s="221" t="s">
        <v>199</v>
      </c>
      <c r="E139" s="43"/>
      <c r="F139" s="228" t="s">
        <v>251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199</v>
      </c>
      <c r="AU139" s="20" t="s">
        <v>86</v>
      </c>
    </row>
    <row r="140" s="14" customFormat="1">
      <c r="A140" s="14"/>
      <c r="B140" s="239"/>
      <c r="C140" s="240"/>
      <c r="D140" s="221" t="s">
        <v>201</v>
      </c>
      <c r="E140" s="241" t="s">
        <v>138</v>
      </c>
      <c r="F140" s="242" t="s">
        <v>259</v>
      </c>
      <c r="G140" s="240"/>
      <c r="H140" s="243">
        <v>32.399999999999999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201</v>
      </c>
      <c r="AU140" s="249" t="s">
        <v>86</v>
      </c>
      <c r="AV140" s="14" t="s">
        <v>86</v>
      </c>
      <c r="AW140" s="14" t="s">
        <v>37</v>
      </c>
      <c r="AX140" s="14" t="s">
        <v>84</v>
      </c>
      <c r="AY140" s="249" t="s">
        <v>188</v>
      </c>
    </row>
    <row r="141" s="2" customFormat="1" ht="16.5" customHeight="1">
      <c r="A141" s="41"/>
      <c r="B141" s="42"/>
      <c r="C141" s="208" t="s">
        <v>260</v>
      </c>
      <c r="D141" s="208" t="s">
        <v>190</v>
      </c>
      <c r="E141" s="209" t="s">
        <v>261</v>
      </c>
      <c r="F141" s="210" t="s">
        <v>262</v>
      </c>
      <c r="G141" s="211" t="s">
        <v>136</v>
      </c>
      <c r="H141" s="212">
        <v>1.3500000000000001</v>
      </c>
      <c r="I141" s="213"/>
      <c r="J141" s="214">
        <f>ROUND(I141*H141,2)</f>
        <v>0</v>
      </c>
      <c r="K141" s="210" t="s">
        <v>193</v>
      </c>
      <c r="L141" s="47"/>
      <c r="M141" s="215" t="s">
        <v>19</v>
      </c>
      <c r="N141" s="216" t="s">
        <v>47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116</v>
      </c>
      <c r="AT141" s="219" t="s">
        <v>190</v>
      </c>
      <c r="AU141" s="219" t="s">
        <v>86</v>
      </c>
      <c r="AY141" s="20" t="s">
        <v>188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84</v>
      </c>
      <c r="BK141" s="220">
        <f>ROUND(I141*H141,2)</f>
        <v>0</v>
      </c>
      <c r="BL141" s="20" t="s">
        <v>116</v>
      </c>
      <c r="BM141" s="219" t="s">
        <v>263</v>
      </c>
    </row>
    <row r="142" s="2" customFormat="1">
      <c r="A142" s="41"/>
      <c r="B142" s="42"/>
      <c r="C142" s="43"/>
      <c r="D142" s="221" t="s">
        <v>195</v>
      </c>
      <c r="E142" s="43"/>
      <c r="F142" s="222" t="s">
        <v>264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195</v>
      </c>
      <c r="AU142" s="20" t="s">
        <v>86</v>
      </c>
    </row>
    <row r="143" s="2" customFormat="1">
      <c r="A143" s="41"/>
      <c r="B143" s="42"/>
      <c r="C143" s="43"/>
      <c r="D143" s="226" t="s">
        <v>197</v>
      </c>
      <c r="E143" s="43"/>
      <c r="F143" s="227" t="s">
        <v>265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197</v>
      </c>
      <c r="AU143" s="20" t="s">
        <v>86</v>
      </c>
    </row>
    <row r="144" s="2" customFormat="1">
      <c r="A144" s="41"/>
      <c r="B144" s="42"/>
      <c r="C144" s="43"/>
      <c r="D144" s="221" t="s">
        <v>199</v>
      </c>
      <c r="E144" s="43"/>
      <c r="F144" s="228" t="s">
        <v>251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199</v>
      </c>
      <c r="AU144" s="20" t="s">
        <v>86</v>
      </c>
    </row>
    <row r="145" s="14" customFormat="1">
      <c r="A145" s="14"/>
      <c r="B145" s="239"/>
      <c r="C145" s="240"/>
      <c r="D145" s="221" t="s">
        <v>201</v>
      </c>
      <c r="E145" s="241" t="s">
        <v>141</v>
      </c>
      <c r="F145" s="242" t="s">
        <v>143</v>
      </c>
      <c r="G145" s="240"/>
      <c r="H145" s="243">
        <v>1.3500000000000001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201</v>
      </c>
      <c r="AU145" s="249" t="s">
        <v>86</v>
      </c>
      <c r="AV145" s="14" t="s">
        <v>86</v>
      </c>
      <c r="AW145" s="14" t="s">
        <v>37</v>
      </c>
      <c r="AX145" s="14" t="s">
        <v>84</v>
      </c>
      <c r="AY145" s="249" t="s">
        <v>188</v>
      </c>
    </row>
    <row r="146" s="2" customFormat="1" ht="16.5" customHeight="1">
      <c r="A146" s="41"/>
      <c r="B146" s="42"/>
      <c r="C146" s="208" t="s">
        <v>266</v>
      </c>
      <c r="D146" s="208" t="s">
        <v>190</v>
      </c>
      <c r="E146" s="209" t="s">
        <v>267</v>
      </c>
      <c r="F146" s="210" t="s">
        <v>268</v>
      </c>
      <c r="G146" s="211" t="s">
        <v>136</v>
      </c>
      <c r="H146" s="212">
        <v>1.2</v>
      </c>
      <c r="I146" s="213"/>
      <c r="J146" s="214">
        <f>ROUND(I146*H146,2)</f>
        <v>0</v>
      </c>
      <c r="K146" s="210" t="s">
        <v>193</v>
      </c>
      <c r="L146" s="47"/>
      <c r="M146" s="215" t="s">
        <v>19</v>
      </c>
      <c r="N146" s="216" t="s">
        <v>47</v>
      </c>
      <c r="O146" s="87"/>
      <c r="P146" s="217">
        <f>O146*H146</f>
        <v>0</v>
      </c>
      <c r="Q146" s="217">
        <v>0.0086800000000000002</v>
      </c>
      <c r="R146" s="217">
        <f>Q146*H146</f>
        <v>0.010416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116</v>
      </c>
      <c r="AT146" s="219" t="s">
        <v>190</v>
      </c>
      <c r="AU146" s="219" t="s">
        <v>86</v>
      </c>
      <c r="AY146" s="20" t="s">
        <v>188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84</v>
      </c>
      <c r="BK146" s="220">
        <f>ROUND(I146*H146,2)</f>
        <v>0</v>
      </c>
      <c r="BL146" s="20" t="s">
        <v>116</v>
      </c>
      <c r="BM146" s="219" t="s">
        <v>269</v>
      </c>
    </row>
    <row r="147" s="2" customFormat="1">
      <c r="A147" s="41"/>
      <c r="B147" s="42"/>
      <c r="C147" s="43"/>
      <c r="D147" s="221" t="s">
        <v>195</v>
      </c>
      <c r="E147" s="43"/>
      <c r="F147" s="222" t="s">
        <v>270</v>
      </c>
      <c r="G147" s="43"/>
      <c r="H147" s="43"/>
      <c r="I147" s="223"/>
      <c r="J147" s="43"/>
      <c r="K147" s="43"/>
      <c r="L147" s="47"/>
      <c r="M147" s="224"/>
      <c r="N147" s="225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195</v>
      </c>
      <c r="AU147" s="20" t="s">
        <v>86</v>
      </c>
    </row>
    <row r="148" s="2" customFormat="1">
      <c r="A148" s="41"/>
      <c r="B148" s="42"/>
      <c r="C148" s="43"/>
      <c r="D148" s="226" t="s">
        <v>197</v>
      </c>
      <c r="E148" s="43"/>
      <c r="F148" s="227" t="s">
        <v>271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197</v>
      </c>
      <c r="AU148" s="20" t="s">
        <v>86</v>
      </c>
    </row>
    <row r="149" s="2" customFormat="1" ht="16.5" customHeight="1">
      <c r="A149" s="41"/>
      <c r="B149" s="42"/>
      <c r="C149" s="208" t="s">
        <v>272</v>
      </c>
      <c r="D149" s="208" t="s">
        <v>190</v>
      </c>
      <c r="E149" s="209" t="s">
        <v>273</v>
      </c>
      <c r="F149" s="210" t="s">
        <v>274</v>
      </c>
      <c r="G149" s="211" t="s">
        <v>136</v>
      </c>
      <c r="H149" s="212">
        <v>7.2000000000000002</v>
      </c>
      <c r="I149" s="213"/>
      <c r="J149" s="214">
        <f>ROUND(I149*H149,2)</f>
        <v>0</v>
      </c>
      <c r="K149" s="210" t="s">
        <v>193</v>
      </c>
      <c r="L149" s="47"/>
      <c r="M149" s="215" t="s">
        <v>19</v>
      </c>
      <c r="N149" s="216" t="s">
        <v>47</v>
      </c>
      <c r="O149" s="87"/>
      <c r="P149" s="217">
        <f>O149*H149</f>
        <v>0</v>
      </c>
      <c r="Q149" s="217">
        <v>0.036900000000000002</v>
      </c>
      <c r="R149" s="217">
        <f>Q149*H149</f>
        <v>0.26568000000000003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116</v>
      </c>
      <c r="AT149" s="219" t="s">
        <v>190</v>
      </c>
      <c r="AU149" s="219" t="s">
        <v>86</v>
      </c>
      <c r="AY149" s="20" t="s">
        <v>188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84</v>
      </c>
      <c r="BK149" s="220">
        <f>ROUND(I149*H149,2)</f>
        <v>0</v>
      </c>
      <c r="BL149" s="20" t="s">
        <v>116</v>
      </c>
      <c r="BM149" s="219" t="s">
        <v>275</v>
      </c>
    </row>
    <row r="150" s="2" customFormat="1">
      <c r="A150" s="41"/>
      <c r="B150" s="42"/>
      <c r="C150" s="43"/>
      <c r="D150" s="221" t="s">
        <v>195</v>
      </c>
      <c r="E150" s="43"/>
      <c r="F150" s="222" t="s">
        <v>276</v>
      </c>
      <c r="G150" s="43"/>
      <c r="H150" s="43"/>
      <c r="I150" s="223"/>
      <c r="J150" s="43"/>
      <c r="K150" s="43"/>
      <c r="L150" s="47"/>
      <c r="M150" s="224"/>
      <c r="N150" s="225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195</v>
      </c>
      <c r="AU150" s="20" t="s">
        <v>86</v>
      </c>
    </row>
    <row r="151" s="2" customFormat="1">
      <c r="A151" s="41"/>
      <c r="B151" s="42"/>
      <c r="C151" s="43"/>
      <c r="D151" s="226" t="s">
        <v>197</v>
      </c>
      <c r="E151" s="43"/>
      <c r="F151" s="227" t="s">
        <v>277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197</v>
      </c>
      <c r="AU151" s="20" t="s">
        <v>86</v>
      </c>
    </row>
    <row r="152" s="14" customFormat="1">
      <c r="A152" s="14"/>
      <c r="B152" s="239"/>
      <c r="C152" s="240"/>
      <c r="D152" s="221" t="s">
        <v>201</v>
      </c>
      <c r="E152" s="241" t="s">
        <v>19</v>
      </c>
      <c r="F152" s="242" t="s">
        <v>278</v>
      </c>
      <c r="G152" s="240"/>
      <c r="H152" s="243">
        <v>7.2000000000000002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201</v>
      </c>
      <c r="AU152" s="249" t="s">
        <v>86</v>
      </c>
      <c r="AV152" s="14" t="s">
        <v>86</v>
      </c>
      <c r="AW152" s="14" t="s">
        <v>37</v>
      </c>
      <c r="AX152" s="14" t="s">
        <v>84</v>
      </c>
      <c r="AY152" s="249" t="s">
        <v>188</v>
      </c>
    </row>
    <row r="153" s="2" customFormat="1" ht="16.5" customHeight="1">
      <c r="A153" s="41"/>
      <c r="B153" s="42"/>
      <c r="C153" s="208" t="s">
        <v>279</v>
      </c>
      <c r="D153" s="208" t="s">
        <v>190</v>
      </c>
      <c r="E153" s="209" t="s">
        <v>280</v>
      </c>
      <c r="F153" s="210" t="s">
        <v>281</v>
      </c>
      <c r="G153" s="211" t="s">
        <v>136</v>
      </c>
      <c r="H153" s="212">
        <v>1.2</v>
      </c>
      <c r="I153" s="213"/>
      <c r="J153" s="214">
        <f>ROUND(I153*H153,2)</f>
        <v>0</v>
      </c>
      <c r="K153" s="210" t="s">
        <v>193</v>
      </c>
      <c r="L153" s="47"/>
      <c r="M153" s="215" t="s">
        <v>19</v>
      </c>
      <c r="N153" s="216" t="s">
        <v>47</v>
      </c>
      <c r="O153" s="87"/>
      <c r="P153" s="217">
        <f>O153*H153</f>
        <v>0</v>
      </c>
      <c r="Q153" s="217">
        <v>0.06053</v>
      </c>
      <c r="R153" s="217">
        <f>Q153*H153</f>
        <v>0.072635999999999992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116</v>
      </c>
      <c r="AT153" s="219" t="s">
        <v>190</v>
      </c>
      <c r="AU153" s="219" t="s">
        <v>86</v>
      </c>
      <c r="AY153" s="20" t="s">
        <v>188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84</v>
      </c>
      <c r="BK153" s="220">
        <f>ROUND(I153*H153,2)</f>
        <v>0</v>
      </c>
      <c r="BL153" s="20" t="s">
        <v>116</v>
      </c>
      <c r="BM153" s="219" t="s">
        <v>282</v>
      </c>
    </row>
    <row r="154" s="2" customFormat="1">
      <c r="A154" s="41"/>
      <c r="B154" s="42"/>
      <c r="C154" s="43"/>
      <c r="D154" s="221" t="s">
        <v>195</v>
      </c>
      <c r="E154" s="43"/>
      <c r="F154" s="222" t="s">
        <v>283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195</v>
      </c>
      <c r="AU154" s="20" t="s">
        <v>86</v>
      </c>
    </row>
    <row r="155" s="2" customFormat="1">
      <c r="A155" s="41"/>
      <c r="B155" s="42"/>
      <c r="C155" s="43"/>
      <c r="D155" s="226" t="s">
        <v>197</v>
      </c>
      <c r="E155" s="43"/>
      <c r="F155" s="227" t="s">
        <v>284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86</v>
      </c>
    </row>
    <row r="156" s="2" customFormat="1" ht="16.5" customHeight="1">
      <c r="A156" s="41"/>
      <c r="B156" s="42"/>
      <c r="C156" s="208" t="s">
        <v>285</v>
      </c>
      <c r="D156" s="208" t="s">
        <v>190</v>
      </c>
      <c r="E156" s="209" t="s">
        <v>286</v>
      </c>
      <c r="F156" s="210" t="s">
        <v>287</v>
      </c>
      <c r="G156" s="211" t="s">
        <v>288</v>
      </c>
      <c r="H156" s="212">
        <v>1</v>
      </c>
      <c r="I156" s="213"/>
      <c r="J156" s="214">
        <f>ROUND(I156*H156,2)</f>
        <v>0</v>
      </c>
      <c r="K156" s="210" t="s">
        <v>19</v>
      </c>
      <c r="L156" s="47"/>
      <c r="M156" s="215" t="s">
        <v>19</v>
      </c>
      <c r="N156" s="216" t="s">
        <v>47</v>
      </c>
      <c r="O156" s="87"/>
      <c r="P156" s="217">
        <f>O156*H156</f>
        <v>0</v>
      </c>
      <c r="Q156" s="217">
        <v>0.01269</v>
      </c>
      <c r="R156" s="217">
        <f>Q156*H156</f>
        <v>0.01269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116</v>
      </c>
      <c r="AT156" s="219" t="s">
        <v>190</v>
      </c>
      <c r="AU156" s="219" t="s">
        <v>86</v>
      </c>
      <c r="AY156" s="20" t="s">
        <v>188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84</v>
      </c>
      <c r="BK156" s="220">
        <f>ROUND(I156*H156,2)</f>
        <v>0</v>
      </c>
      <c r="BL156" s="20" t="s">
        <v>116</v>
      </c>
      <c r="BM156" s="219" t="s">
        <v>289</v>
      </c>
    </row>
    <row r="157" s="2" customFormat="1">
      <c r="A157" s="41"/>
      <c r="B157" s="42"/>
      <c r="C157" s="43"/>
      <c r="D157" s="221" t="s">
        <v>195</v>
      </c>
      <c r="E157" s="43"/>
      <c r="F157" s="222" t="s">
        <v>287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195</v>
      </c>
      <c r="AU157" s="20" t="s">
        <v>86</v>
      </c>
    </row>
    <row r="158" s="2" customFormat="1" ht="21.75" customHeight="1">
      <c r="A158" s="41"/>
      <c r="B158" s="42"/>
      <c r="C158" s="208" t="s">
        <v>8</v>
      </c>
      <c r="D158" s="208" t="s">
        <v>190</v>
      </c>
      <c r="E158" s="209" t="s">
        <v>290</v>
      </c>
      <c r="F158" s="210" t="s">
        <v>291</v>
      </c>
      <c r="G158" s="211" t="s">
        <v>102</v>
      </c>
      <c r="H158" s="212">
        <v>78.712000000000003</v>
      </c>
      <c r="I158" s="213"/>
      <c r="J158" s="214">
        <f>ROUND(I158*H158,2)</f>
        <v>0</v>
      </c>
      <c r="K158" s="210" t="s">
        <v>193</v>
      </c>
      <c r="L158" s="47"/>
      <c r="M158" s="215" t="s">
        <v>19</v>
      </c>
      <c r="N158" s="216" t="s">
        <v>47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116</v>
      </c>
      <c r="AT158" s="219" t="s">
        <v>190</v>
      </c>
      <c r="AU158" s="219" t="s">
        <v>86</v>
      </c>
      <c r="AY158" s="20" t="s">
        <v>188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84</v>
      </c>
      <c r="BK158" s="220">
        <f>ROUND(I158*H158,2)</f>
        <v>0</v>
      </c>
      <c r="BL158" s="20" t="s">
        <v>116</v>
      </c>
      <c r="BM158" s="219" t="s">
        <v>292</v>
      </c>
    </row>
    <row r="159" s="2" customFormat="1">
      <c r="A159" s="41"/>
      <c r="B159" s="42"/>
      <c r="C159" s="43"/>
      <c r="D159" s="221" t="s">
        <v>195</v>
      </c>
      <c r="E159" s="43"/>
      <c r="F159" s="222" t="s">
        <v>293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195</v>
      </c>
      <c r="AU159" s="20" t="s">
        <v>86</v>
      </c>
    </row>
    <row r="160" s="2" customFormat="1">
      <c r="A160" s="41"/>
      <c r="B160" s="42"/>
      <c r="C160" s="43"/>
      <c r="D160" s="226" t="s">
        <v>197</v>
      </c>
      <c r="E160" s="43"/>
      <c r="F160" s="227" t="s">
        <v>294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197</v>
      </c>
      <c r="AU160" s="20" t="s">
        <v>86</v>
      </c>
    </row>
    <row r="161" s="14" customFormat="1">
      <c r="A161" s="14"/>
      <c r="B161" s="239"/>
      <c r="C161" s="240"/>
      <c r="D161" s="221" t="s">
        <v>201</v>
      </c>
      <c r="E161" s="241" t="s">
        <v>19</v>
      </c>
      <c r="F161" s="242" t="s">
        <v>295</v>
      </c>
      <c r="G161" s="240"/>
      <c r="H161" s="243">
        <v>78.712000000000003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201</v>
      </c>
      <c r="AU161" s="249" t="s">
        <v>86</v>
      </c>
      <c r="AV161" s="14" t="s">
        <v>86</v>
      </c>
      <c r="AW161" s="14" t="s">
        <v>37</v>
      </c>
      <c r="AX161" s="14" t="s">
        <v>84</v>
      </c>
      <c r="AY161" s="249" t="s">
        <v>188</v>
      </c>
    </row>
    <row r="162" s="2" customFormat="1" ht="21.75" customHeight="1">
      <c r="A162" s="41"/>
      <c r="B162" s="42"/>
      <c r="C162" s="208" t="s">
        <v>296</v>
      </c>
      <c r="D162" s="208" t="s">
        <v>190</v>
      </c>
      <c r="E162" s="209" t="s">
        <v>297</v>
      </c>
      <c r="F162" s="210" t="s">
        <v>298</v>
      </c>
      <c r="G162" s="211" t="s">
        <v>102</v>
      </c>
      <c r="H162" s="212">
        <v>78.712000000000003</v>
      </c>
      <c r="I162" s="213"/>
      <c r="J162" s="214">
        <f>ROUND(I162*H162,2)</f>
        <v>0</v>
      </c>
      <c r="K162" s="210" t="s">
        <v>193</v>
      </c>
      <c r="L162" s="47"/>
      <c r="M162" s="215" t="s">
        <v>19</v>
      </c>
      <c r="N162" s="216" t="s">
        <v>47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116</v>
      </c>
      <c r="AT162" s="219" t="s">
        <v>190</v>
      </c>
      <c r="AU162" s="219" t="s">
        <v>86</v>
      </c>
      <c r="AY162" s="20" t="s">
        <v>188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84</v>
      </c>
      <c r="BK162" s="220">
        <f>ROUND(I162*H162,2)</f>
        <v>0</v>
      </c>
      <c r="BL162" s="20" t="s">
        <v>116</v>
      </c>
      <c r="BM162" s="219" t="s">
        <v>299</v>
      </c>
    </row>
    <row r="163" s="2" customFormat="1">
      <c r="A163" s="41"/>
      <c r="B163" s="42"/>
      <c r="C163" s="43"/>
      <c r="D163" s="221" t="s">
        <v>195</v>
      </c>
      <c r="E163" s="43"/>
      <c r="F163" s="222" t="s">
        <v>300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195</v>
      </c>
      <c r="AU163" s="20" t="s">
        <v>86</v>
      </c>
    </row>
    <row r="164" s="2" customFormat="1">
      <c r="A164" s="41"/>
      <c r="B164" s="42"/>
      <c r="C164" s="43"/>
      <c r="D164" s="226" t="s">
        <v>197</v>
      </c>
      <c r="E164" s="43"/>
      <c r="F164" s="227" t="s">
        <v>301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197</v>
      </c>
      <c r="AU164" s="20" t="s">
        <v>86</v>
      </c>
    </row>
    <row r="165" s="14" customFormat="1">
      <c r="A165" s="14"/>
      <c r="B165" s="239"/>
      <c r="C165" s="240"/>
      <c r="D165" s="221" t="s">
        <v>201</v>
      </c>
      <c r="E165" s="241" t="s">
        <v>19</v>
      </c>
      <c r="F165" s="242" t="s">
        <v>295</v>
      </c>
      <c r="G165" s="240"/>
      <c r="H165" s="243">
        <v>78.712000000000003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201</v>
      </c>
      <c r="AU165" s="249" t="s">
        <v>86</v>
      </c>
      <c r="AV165" s="14" t="s">
        <v>86</v>
      </c>
      <c r="AW165" s="14" t="s">
        <v>37</v>
      </c>
      <c r="AX165" s="14" t="s">
        <v>84</v>
      </c>
      <c r="AY165" s="249" t="s">
        <v>188</v>
      </c>
    </row>
    <row r="166" s="2" customFormat="1" ht="21.75" customHeight="1">
      <c r="A166" s="41"/>
      <c r="B166" s="42"/>
      <c r="C166" s="208" t="s">
        <v>302</v>
      </c>
      <c r="D166" s="208" t="s">
        <v>190</v>
      </c>
      <c r="E166" s="209" t="s">
        <v>303</v>
      </c>
      <c r="F166" s="210" t="s">
        <v>304</v>
      </c>
      <c r="G166" s="211" t="s">
        <v>102</v>
      </c>
      <c r="H166" s="212">
        <v>157.42500000000001</v>
      </c>
      <c r="I166" s="213"/>
      <c r="J166" s="214">
        <f>ROUND(I166*H166,2)</f>
        <v>0</v>
      </c>
      <c r="K166" s="210" t="s">
        <v>193</v>
      </c>
      <c r="L166" s="47"/>
      <c r="M166" s="215" t="s">
        <v>19</v>
      </c>
      <c r="N166" s="216" t="s">
        <v>47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116</v>
      </c>
      <c r="AT166" s="219" t="s">
        <v>190</v>
      </c>
      <c r="AU166" s="219" t="s">
        <v>86</v>
      </c>
      <c r="AY166" s="20" t="s">
        <v>188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84</v>
      </c>
      <c r="BK166" s="220">
        <f>ROUND(I166*H166,2)</f>
        <v>0</v>
      </c>
      <c r="BL166" s="20" t="s">
        <v>116</v>
      </c>
      <c r="BM166" s="219" t="s">
        <v>305</v>
      </c>
    </row>
    <row r="167" s="2" customFormat="1">
      <c r="A167" s="41"/>
      <c r="B167" s="42"/>
      <c r="C167" s="43"/>
      <c r="D167" s="221" t="s">
        <v>195</v>
      </c>
      <c r="E167" s="43"/>
      <c r="F167" s="222" t="s">
        <v>306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195</v>
      </c>
      <c r="AU167" s="20" t="s">
        <v>86</v>
      </c>
    </row>
    <row r="168" s="2" customFormat="1">
      <c r="A168" s="41"/>
      <c r="B168" s="42"/>
      <c r="C168" s="43"/>
      <c r="D168" s="226" t="s">
        <v>197</v>
      </c>
      <c r="E168" s="43"/>
      <c r="F168" s="227" t="s">
        <v>307</v>
      </c>
      <c r="G168" s="43"/>
      <c r="H168" s="43"/>
      <c r="I168" s="223"/>
      <c r="J168" s="43"/>
      <c r="K168" s="43"/>
      <c r="L168" s="47"/>
      <c r="M168" s="224"/>
      <c r="N168" s="22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197</v>
      </c>
      <c r="AU168" s="20" t="s">
        <v>86</v>
      </c>
    </row>
    <row r="169" s="13" customFormat="1">
      <c r="A169" s="13"/>
      <c r="B169" s="229"/>
      <c r="C169" s="230"/>
      <c r="D169" s="221" t="s">
        <v>201</v>
      </c>
      <c r="E169" s="231" t="s">
        <v>19</v>
      </c>
      <c r="F169" s="232" t="s">
        <v>308</v>
      </c>
      <c r="G169" s="230"/>
      <c r="H169" s="231" t="s">
        <v>19</v>
      </c>
      <c r="I169" s="233"/>
      <c r="J169" s="230"/>
      <c r="K169" s="230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201</v>
      </c>
      <c r="AU169" s="238" t="s">
        <v>86</v>
      </c>
      <c r="AV169" s="13" t="s">
        <v>84</v>
      </c>
      <c r="AW169" s="13" t="s">
        <v>37</v>
      </c>
      <c r="AX169" s="13" t="s">
        <v>76</v>
      </c>
      <c r="AY169" s="238" t="s">
        <v>188</v>
      </c>
    </row>
    <row r="170" s="14" customFormat="1">
      <c r="A170" s="14"/>
      <c r="B170" s="239"/>
      <c r="C170" s="240"/>
      <c r="D170" s="221" t="s">
        <v>201</v>
      </c>
      <c r="E170" s="241" t="s">
        <v>19</v>
      </c>
      <c r="F170" s="242" t="s">
        <v>309</v>
      </c>
      <c r="G170" s="240"/>
      <c r="H170" s="243">
        <v>244.45099999999999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9" t="s">
        <v>201</v>
      </c>
      <c r="AU170" s="249" t="s">
        <v>86</v>
      </c>
      <c r="AV170" s="14" t="s">
        <v>86</v>
      </c>
      <c r="AW170" s="14" t="s">
        <v>37</v>
      </c>
      <c r="AX170" s="14" t="s">
        <v>76</v>
      </c>
      <c r="AY170" s="249" t="s">
        <v>188</v>
      </c>
    </row>
    <row r="171" s="14" customFormat="1">
      <c r="A171" s="14"/>
      <c r="B171" s="239"/>
      <c r="C171" s="240"/>
      <c r="D171" s="221" t="s">
        <v>201</v>
      </c>
      <c r="E171" s="241" t="s">
        <v>19</v>
      </c>
      <c r="F171" s="242" t="s">
        <v>310</v>
      </c>
      <c r="G171" s="240"/>
      <c r="H171" s="243">
        <v>35.493000000000002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201</v>
      </c>
      <c r="AU171" s="249" t="s">
        <v>86</v>
      </c>
      <c r="AV171" s="14" t="s">
        <v>86</v>
      </c>
      <c r="AW171" s="14" t="s">
        <v>37</v>
      </c>
      <c r="AX171" s="14" t="s">
        <v>76</v>
      </c>
      <c r="AY171" s="249" t="s">
        <v>188</v>
      </c>
    </row>
    <row r="172" s="13" customFormat="1">
      <c r="A172" s="13"/>
      <c r="B172" s="229"/>
      <c r="C172" s="230"/>
      <c r="D172" s="221" t="s">
        <v>201</v>
      </c>
      <c r="E172" s="231" t="s">
        <v>19</v>
      </c>
      <c r="F172" s="232" t="s">
        <v>311</v>
      </c>
      <c r="G172" s="230"/>
      <c r="H172" s="231" t="s">
        <v>19</v>
      </c>
      <c r="I172" s="233"/>
      <c r="J172" s="230"/>
      <c r="K172" s="230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201</v>
      </c>
      <c r="AU172" s="238" t="s">
        <v>86</v>
      </c>
      <c r="AV172" s="13" t="s">
        <v>84</v>
      </c>
      <c r="AW172" s="13" t="s">
        <v>37</v>
      </c>
      <c r="AX172" s="13" t="s">
        <v>76</v>
      </c>
      <c r="AY172" s="238" t="s">
        <v>188</v>
      </c>
    </row>
    <row r="173" s="14" customFormat="1">
      <c r="A173" s="14"/>
      <c r="B173" s="239"/>
      <c r="C173" s="240"/>
      <c r="D173" s="221" t="s">
        <v>201</v>
      </c>
      <c r="E173" s="241" t="s">
        <v>19</v>
      </c>
      <c r="F173" s="242" t="s">
        <v>312</v>
      </c>
      <c r="G173" s="240"/>
      <c r="H173" s="243">
        <v>3.9380000000000002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201</v>
      </c>
      <c r="AU173" s="249" t="s">
        <v>86</v>
      </c>
      <c r="AV173" s="14" t="s">
        <v>86</v>
      </c>
      <c r="AW173" s="14" t="s">
        <v>37</v>
      </c>
      <c r="AX173" s="14" t="s">
        <v>76</v>
      </c>
      <c r="AY173" s="249" t="s">
        <v>188</v>
      </c>
    </row>
    <row r="174" s="13" customFormat="1">
      <c r="A174" s="13"/>
      <c r="B174" s="229"/>
      <c r="C174" s="230"/>
      <c r="D174" s="221" t="s">
        <v>201</v>
      </c>
      <c r="E174" s="231" t="s">
        <v>19</v>
      </c>
      <c r="F174" s="232" t="s">
        <v>313</v>
      </c>
      <c r="G174" s="230"/>
      <c r="H174" s="231" t="s">
        <v>19</v>
      </c>
      <c r="I174" s="233"/>
      <c r="J174" s="230"/>
      <c r="K174" s="230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201</v>
      </c>
      <c r="AU174" s="238" t="s">
        <v>86</v>
      </c>
      <c r="AV174" s="13" t="s">
        <v>84</v>
      </c>
      <c r="AW174" s="13" t="s">
        <v>37</v>
      </c>
      <c r="AX174" s="13" t="s">
        <v>76</v>
      </c>
      <c r="AY174" s="238" t="s">
        <v>188</v>
      </c>
    </row>
    <row r="175" s="14" customFormat="1">
      <c r="A175" s="14"/>
      <c r="B175" s="239"/>
      <c r="C175" s="240"/>
      <c r="D175" s="221" t="s">
        <v>201</v>
      </c>
      <c r="E175" s="241" t="s">
        <v>19</v>
      </c>
      <c r="F175" s="242" t="s">
        <v>314</v>
      </c>
      <c r="G175" s="240"/>
      <c r="H175" s="243">
        <v>30.966999999999999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201</v>
      </c>
      <c r="AU175" s="249" t="s">
        <v>86</v>
      </c>
      <c r="AV175" s="14" t="s">
        <v>86</v>
      </c>
      <c r="AW175" s="14" t="s">
        <v>37</v>
      </c>
      <c r="AX175" s="14" t="s">
        <v>76</v>
      </c>
      <c r="AY175" s="249" t="s">
        <v>188</v>
      </c>
    </row>
    <row r="176" s="15" customFormat="1">
      <c r="A176" s="15"/>
      <c r="B176" s="250"/>
      <c r="C176" s="251"/>
      <c r="D176" s="221" t="s">
        <v>201</v>
      </c>
      <c r="E176" s="252" t="s">
        <v>104</v>
      </c>
      <c r="F176" s="253" t="s">
        <v>224</v>
      </c>
      <c r="G176" s="251"/>
      <c r="H176" s="254">
        <v>314.84899999999999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0" t="s">
        <v>201</v>
      </c>
      <c r="AU176" s="260" t="s">
        <v>86</v>
      </c>
      <c r="AV176" s="15" t="s">
        <v>116</v>
      </c>
      <c r="AW176" s="15" t="s">
        <v>37</v>
      </c>
      <c r="AX176" s="15" t="s">
        <v>76</v>
      </c>
      <c r="AY176" s="260" t="s">
        <v>188</v>
      </c>
    </row>
    <row r="177" s="14" customFormat="1">
      <c r="A177" s="14"/>
      <c r="B177" s="239"/>
      <c r="C177" s="240"/>
      <c r="D177" s="221" t="s">
        <v>201</v>
      </c>
      <c r="E177" s="241" t="s">
        <v>19</v>
      </c>
      <c r="F177" s="242" t="s">
        <v>315</v>
      </c>
      <c r="G177" s="240"/>
      <c r="H177" s="243">
        <v>157.42500000000001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201</v>
      </c>
      <c r="AU177" s="249" t="s">
        <v>86</v>
      </c>
      <c r="AV177" s="14" t="s">
        <v>86</v>
      </c>
      <c r="AW177" s="14" t="s">
        <v>37</v>
      </c>
      <c r="AX177" s="14" t="s">
        <v>84</v>
      </c>
      <c r="AY177" s="249" t="s">
        <v>188</v>
      </c>
    </row>
    <row r="178" s="2" customFormat="1" ht="16.5" customHeight="1">
      <c r="A178" s="41"/>
      <c r="B178" s="42"/>
      <c r="C178" s="208" t="s">
        <v>316</v>
      </c>
      <c r="D178" s="208" t="s">
        <v>190</v>
      </c>
      <c r="E178" s="209" t="s">
        <v>317</v>
      </c>
      <c r="F178" s="210" t="s">
        <v>318</v>
      </c>
      <c r="G178" s="211" t="s">
        <v>102</v>
      </c>
      <c r="H178" s="212">
        <v>21.600000000000001</v>
      </c>
      <c r="I178" s="213"/>
      <c r="J178" s="214">
        <f>ROUND(I178*H178,2)</f>
        <v>0</v>
      </c>
      <c r="K178" s="210" t="s">
        <v>193</v>
      </c>
      <c r="L178" s="47"/>
      <c r="M178" s="215" t="s">
        <v>19</v>
      </c>
      <c r="N178" s="216" t="s">
        <v>47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116</v>
      </c>
      <c r="AT178" s="219" t="s">
        <v>190</v>
      </c>
      <c r="AU178" s="219" t="s">
        <v>86</v>
      </c>
      <c r="AY178" s="20" t="s">
        <v>188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84</v>
      </c>
      <c r="BK178" s="220">
        <f>ROUND(I178*H178,2)</f>
        <v>0</v>
      </c>
      <c r="BL178" s="20" t="s">
        <v>116</v>
      </c>
      <c r="BM178" s="219" t="s">
        <v>319</v>
      </c>
    </row>
    <row r="179" s="2" customFormat="1">
      <c r="A179" s="41"/>
      <c r="B179" s="42"/>
      <c r="C179" s="43"/>
      <c r="D179" s="221" t="s">
        <v>195</v>
      </c>
      <c r="E179" s="43"/>
      <c r="F179" s="222" t="s">
        <v>320</v>
      </c>
      <c r="G179" s="43"/>
      <c r="H179" s="43"/>
      <c r="I179" s="223"/>
      <c r="J179" s="43"/>
      <c r="K179" s="43"/>
      <c r="L179" s="47"/>
      <c r="M179" s="224"/>
      <c r="N179" s="22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195</v>
      </c>
      <c r="AU179" s="20" t="s">
        <v>86</v>
      </c>
    </row>
    <row r="180" s="2" customFormat="1">
      <c r="A180" s="41"/>
      <c r="B180" s="42"/>
      <c r="C180" s="43"/>
      <c r="D180" s="226" t="s">
        <v>197</v>
      </c>
      <c r="E180" s="43"/>
      <c r="F180" s="227" t="s">
        <v>321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197</v>
      </c>
      <c r="AU180" s="20" t="s">
        <v>86</v>
      </c>
    </row>
    <row r="181" s="14" customFormat="1">
      <c r="A181" s="14"/>
      <c r="B181" s="239"/>
      <c r="C181" s="240"/>
      <c r="D181" s="221" t="s">
        <v>201</v>
      </c>
      <c r="E181" s="241" t="s">
        <v>19</v>
      </c>
      <c r="F181" s="242" t="s">
        <v>322</v>
      </c>
      <c r="G181" s="240"/>
      <c r="H181" s="243">
        <v>21.600000000000001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201</v>
      </c>
      <c r="AU181" s="249" t="s">
        <v>86</v>
      </c>
      <c r="AV181" s="14" t="s">
        <v>86</v>
      </c>
      <c r="AW181" s="14" t="s">
        <v>37</v>
      </c>
      <c r="AX181" s="14" t="s">
        <v>76</v>
      </c>
      <c r="AY181" s="249" t="s">
        <v>188</v>
      </c>
    </row>
    <row r="182" s="15" customFormat="1">
      <c r="A182" s="15"/>
      <c r="B182" s="250"/>
      <c r="C182" s="251"/>
      <c r="D182" s="221" t="s">
        <v>201</v>
      </c>
      <c r="E182" s="252" t="s">
        <v>19</v>
      </c>
      <c r="F182" s="253" t="s">
        <v>224</v>
      </c>
      <c r="G182" s="251"/>
      <c r="H182" s="254">
        <v>21.600000000000001</v>
      </c>
      <c r="I182" s="255"/>
      <c r="J182" s="251"/>
      <c r="K182" s="251"/>
      <c r="L182" s="256"/>
      <c r="M182" s="257"/>
      <c r="N182" s="258"/>
      <c r="O182" s="258"/>
      <c r="P182" s="258"/>
      <c r="Q182" s="258"/>
      <c r="R182" s="258"/>
      <c r="S182" s="258"/>
      <c r="T182" s="25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0" t="s">
        <v>201</v>
      </c>
      <c r="AU182" s="260" t="s">
        <v>86</v>
      </c>
      <c r="AV182" s="15" t="s">
        <v>116</v>
      </c>
      <c r="AW182" s="15" t="s">
        <v>37</v>
      </c>
      <c r="AX182" s="15" t="s">
        <v>84</v>
      </c>
      <c r="AY182" s="260" t="s">
        <v>188</v>
      </c>
    </row>
    <row r="183" s="2" customFormat="1" ht="16.5" customHeight="1">
      <c r="A183" s="41"/>
      <c r="B183" s="42"/>
      <c r="C183" s="208" t="s">
        <v>323</v>
      </c>
      <c r="D183" s="208" t="s">
        <v>190</v>
      </c>
      <c r="E183" s="209" t="s">
        <v>324</v>
      </c>
      <c r="F183" s="210" t="s">
        <v>325</v>
      </c>
      <c r="G183" s="211" t="s">
        <v>95</v>
      </c>
      <c r="H183" s="212">
        <v>217.13999999999999</v>
      </c>
      <c r="I183" s="213"/>
      <c r="J183" s="214">
        <f>ROUND(I183*H183,2)</f>
        <v>0</v>
      </c>
      <c r="K183" s="210" t="s">
        <v>193</v>
      </c>
      <c r="L183" s="47"/>
      <c r="M183" s="215" t="s">
        <v>19</v>
      </c>
      <c r="N183" s="216" t="s">
        <v>47</v>
      </c>
      <c r="O183" s="87"/>
      <c r="P183" s="217">
        <f>O183*H183</f>
        <v>0</v>
      </c>
      <c r="Q183" s="217">
        <v>0.0020100000000000001</v>
      </c>
      <c r="R183" s="217">
        <f>Q183*H183</f>
        <v>0.43645139999999999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116</v>
      </c>
      <c r="AT183" s="219" t="s">
        <v>190</v>
      </c>
      <c r="AU183" s="219" t="s">
        <v>86</v>
      </c>
      <c r="AY183" s="20" t="s">
        <v>188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84</v>
      </c>
      <c r="BK183" s="220">
        <f>ROUND(I183*H183,2)</f>
        <v>0</v>
      </c>
      <c r="BL183" s="20" t="s">
        <v>116</v>
      </c>
      <c r="BM183" s="219" t="s">
        <v>326</v>
      </c>
    </row>
    <row r="184" s="2" customFormat="1">
      <c r="A184" s="41"/>
      <c r="B184" s="42"/>
      <c r="C184" s="43"/>
      <c r="D184" s="221" t="s">
        <v>195</v>
      </c>
      <c r="E184" s="43"/>
      <c r="F184" s="222" t="s">
        <v>327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195</v>
      </c>
      <c r="AU184" s="20" t="s">
        <v>86</v>
      </c>
    </row>
    <row r="185" s="2" customFormat="1">
      <c r="A185" s="41"/>
      <c r="B185" s="42"/>
      <c r="C185" s="43"/>
      <c r="D185" s="226" t="s">
        <v>197</v>
      </c>
      <c r="E185" s="43"/>
      <c r="F185" s="227" t="s">
        <v>328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86</v>
      </c>
    </row>
    <row r="186" s="13" customFormat="1">
      <c r="A186" s="13"/>
      <c r="B186" s="229"/>
      <c r="C186" s="230"/>
      <c r="D186" s="221" t="s">
        <v>201</v>
      </c>
      <c r="E186" s="231" t="s">
        <v>19</v>
      </c>
      <c r="F186" s="232" t="s">
        <v>329</v>
      </c>
      <c r="G186" s="230"/>
      <c r="H186" s="231" t="s">
        <v>19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201</v>
      </c>
      <c r="AU186" s="238" t="s">
        <v>86</v>
      </c>
      <c r="AV186" s="13" t="s">
        <v>84</v>
      </c>
      <c r="AW186" s="13" t="s">
        <v>37</v>
      </c>
      <c r="AX186" s="13" t="s">
        <v>76</v>
      </c>
      <c r="AY186" s="238" t="s">
        <v>188</v>
      </c>
    </row>
    <row r="187" s="14" customFormat="1">
      <c r="A187" s="14"/>
      <c r="B187" s="239"/>
      <c r="C187" s="240"/>
      <c r="D187" s="221" t="s">
        <v>201</v>
      </c>
      <c r="E187" s="241" t="s">
        <v>19</v>
      </c>
      <c r="F187" s="242" t="s">
        <v>330</v>
      </c>
      <c r="G187" s="240"/>
      <c r="H187" s="243">
        <v>217.13999999999999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201</v>
      </c>
      <c r="AU187" s="249" t="s">
        <v>86</v>
      </c>
      <c r="AV187" s="14" t="s">
        <v>86</v>
      </c>
      <c r="AW187" s="14" t="s">
        <v>37</v>
      </c>
      <c r="AX187" s="14" t="s">
        <v>84</v>
      </c>
      <c r="AY187" s="249" t="s">
        <v>188</v>
      </c>
    </row>
    <row r="188" s="2" customFormat="1" ht="16.5" customHeight="1">
      <c r="A188" s="41"/>
      <c r="B188" s="42"/>
      <c r="C188" s="208" t="s">
        <v>331</v>
      </c>
      <c r="D188" s="208" t="s">
        <v>190</v>
      </c>
      <c r="E188" s="209" t="s">
        <v>332</v>
      </c>
      <c r="F188" s="210" t="s">
        <v>333</v>
      </c>
      <c r="G188" s="211" t="s">
        <v>95</v>
      </c>
      <c r="H188" s="212">
        <v>217.13999999999999</v>
      </c>
      <c r="I188" s="213"/>
      <c r="J188" s="214">
        <f>ROUND(I188*H188,2)</f>
        <v>0</v>
      </c>
      <c r="K188" s="210" t="s">
        <v>193</v>
      </c>
      <c r="L188" s="47"/>
      <c r="M188" s="215" t="s">
        <v>19</v>
      </c>
      <c r="N188" s="216" t="s">
        <v>47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116</v>
      </c>
      <c r="AT188" s="219" t="s">
        <v>190</v>
      </c>
      <c r="AU188" s="219" t="s">
        <v>86</v>
      </c>
      <c r="AY188" s="20" t="s">
        <v>188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84</v>
      </c>
      <c r="BK188" s="220">
        <f>ROUND(I188*H188,2)</f>
        <v>0</v>
      </c>
      <c r="BL188" s="20" t="s">
        <v>116</v>
      </c>
      <c r="BM188" s="219" t="s">
        <v>334</v>
      </c>
    </row>
    <row r="189" s="2" customFormat="1">
      <c r="A189" s="41"/>
      <c r="B189" s="42"/>
      <c r="C189" s="43"/>
      <c r="D189" s="221" t="s">
        <v>195</v>
      </c>
      <c r="E189" s="43"/>
      <c r="F189" s="222" t="s">
        <v>335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195</v>
      </c>
      <c r="AU189" s="20" t="s">
        <v>86</v>
      </c>
    </row>
    <row r="190" s="2" customFormat="1">
      <c r="A190" s="41"/>
      <c r="B190" s="42"/>
      <c r="C190" s="43"/>
      <c r="D190" s="226" t="s">
        <v>197</v>
      </c>
      <c r="E190" s="43"/>
      <c r="F190" s="227" t="s">
        <v>336</v>
      </c>
      <c r="G190" s="43"/>
      <c r="H190" s="43"/>
      <c r="I190" s="223"/>
      <c r="J190" s="43"/>
      <c r="K190" s="43"/>
      <c r="L190" s="47"/>
      <c r="M190" s="224"/>
      <c r="N190" s="225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197</v>
      </c>
      <c r="AU190" s="20" t="s">
        <v>86</v>
      </c>
    </row>
    <row r="191" s="2" customFormat="1" ht="16.5" customHeight="1">
      <c r="A191" s="41"/>
      <c r="B191" s="42"/>
      <c r="C191" s="208" t="s">
        <v>7</v>
      </c>
      <c r="D191" s="208" t="s">
        <v>190</v>
      </c>
      <c r="E191" s="209" t="s">
        <v>337</v>
      </c>
      <c r="F191" s="210" t="s">
        <v>338</v>
      </c>
      <c r="G191" s="211" t="s">
        <v>95</v>
      </c>
      <c r="H191" s="212">
        <v>324.06700000000001</v>
      </c>
      <c r="I191" s="213"/>
      <c r="J191" s="214">
        <f>ROUND(I191*H191,2)</f>
        <v>0</v>
      </c>
      <c r="K191" s="210" t="s">
        <v>193</v>
      </c>
      <c r="L191" s="47"/>
      <c r="M191" s="215" t="s">
        <v>19</v>
      </c>
      <c r="N191" s="216" t="s">
        <v>47</v>
      </c>
      <c r="O191" s="87"/>
      <c r="P191" s="217">
        <f>O191*H191</f>
        <v>0</v>
      </c>
      <c r="Q191" s="217">
        <v>0.00059000000000000003</v>
      </c>
      <c r="R191" s="217">
        <f>Q191*H191</f>
        <v>0.19119953000000001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116</v>
      </c>
      <c r="AT191" s="219" t="s">
        <v>190</v>
      </c>
      <c r="AU191" s="219" t="s">
        <v>86</v>
      </c>
      <c r="AY191" s="20" t="s">
        <v>188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84</v>
      </c>
      <c r="BK191" s="220">
        <f>ROUND(I191*H191,2)</f>
        <v>0</v>
      </c>
      <c r="BL191" s="20" t="s">
        <v>116</v>
      </c>
      <c r="BM191" s="219" t="s">
        <v>339</v>
      </c>
    </row>
    <row r="192" s="2" customFormat="1">
      <c r="A192" s="41"/>
      <c r="B192" s="42"/>
      <c r="C192" s="43"/>
      <c r="D192" s="221" t="s">
        <v>195</v>
      </c>
      <c r="E192" s="43"/>
      <c r="F192" s="222" t="s">
        <v>340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195</v>
      </c>
      <c r="AU192" s="20" t="s">
        <v>86</v>
      </c>
    </row>
    <row r="193" s="2" customFormat="1">
      <c r="A193" s="41"/>
      <c r="B193" s="42"/>
      <c r="C193" s="43"/>
      <c r="D193" s="226" t="s">
        <v>197</v>
      </c>
      <c r="E193" s="43"/>
      <c r="F193" s="227" t="s">
        <v>341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197</v>
      </c>
      <c r="AU193" s="20" t="s">
        <v>86</v>
      </c>
    </row>
    <row r="194" s="13" customFormat="1">
      <c r="A194" s="13"/>
      <c r="B194" s="229"/>
      <c r="C194" s="230"/>
      <c r="D194" s="221" t="s">
        <v>201</v>
      </c>
      <c r="E194" s="231" t="s">
        <v>19</v>
      </c>
      <c r="F194" s="232" t="s">
        <v>342</v>
      </c>
      <c r="G194" s="230"/>
      <c r="H194" s="231" t="s">
        <v>19</v>
      </c>
      <c r="I194" s="233"/>
      <c r="J194" s="230"/>
      <c r="K194" s="230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201</v>
      </c>
      <c r="AU194" s="238" t="s">
        <v>86</v>
      </c>
      <c r="AV194" s="13" t="s">
        <v>84</v>
      </c>
      <c r="AW194" s="13" t="s">
        <v>37</v>
      </c>
      <c r="AX194" s="13" t="s">
        <v>76</v>
      </c>
      <c r="AY194" s="238" t="s">
        <v>188</v>
      </c>
    </row>
    <row r="195" s="14" customFormat="1">
      <c r="A195" s="14"/>
      <c r="B195" s="239"/>
      <c r="C195" s="240"/>
      <c r="D195" s="221" t="s">
        <v>201</v>
      </c>
      <c r="E195" s="241" t="s">
        <v>19</v>
      </c>
      <c r="F195" s="242" t="s">
        <v>343</v>
      </c>
      <c r="G195" s="240"/>
      <c r="H195" s="243">
        <v>11.025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201</v>
      </c>
      <c r="AU195" s="249" t="s">
        <v>86</v>
      </c>
      <c r="AV195" s="14" t="s">
        <v>86</v>
      </c>
      <c r="AW195" s="14" t="s">
        <v>37</v>
      </c>
      <c r="AX195" s="14" t="s">
        <v>76</v>
      </c>
      <c r="AY195" s="249" t="s">
        <v>188</v>
      </c>
    </row>
    <row r="196" s="14" customFormat="1">
      <c r="A196" s="14"/>
      <c r="B196" s="239"/>
      <c r="C196" s="240"/>
      <c r="D196" s="221" t="s">
        <v>201</v>
      </c>
      <c r="E196" s="241" t="s">
        <v>19</v>
      </c>
      <c r="F196" s="242" t="s">
        <v>344</v>
      </c>
      <c r="G196" s="240"/>
      <c r="H196" s="243">
        <v>221.13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201</v>
      </c>
      <c r="AU196" s="249" t="s">
        <v>86</v>
      </c>
      <c r="AV196" s="14" t="s">
        <v>86</v>
      </c>
      <c r="AW196" s="14" t="s">
        <v>37</v>
      </c>
      <c r="AX196" s="14" t="s">
        <v>76</v>
      </c>
      <c r="AY196" s="249" t="s">
        <v>188</v>
      </c>
    </row>
    <row r="197" s="14" customFormat="1">
      <c r="A197" s="14"/>
      <c r="B197" s="239"/>
      <c r="C197" s="240"/>
      <c r="D197" s="221" t="s">
        <v>201</v>
      </c>
      <c r="E197" s="241" t="s">
        <v>19</v>
      </c>
      <c r="F197" s="242" t="s">
        <v>345</v>
      </c>
      <c r="G197" s="240"/>
      <c r="H197" s="243">
        <v>29.308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201</v>
      </c>
      <c r="AU197" s="249" t="s">
        <v>86</v>
      </c>
      <c r="AV197" s="14" t="s">
        <v>86</v>
      </c>
      <c r="AW197" s="14" t="s">
        <v>37</v>
      </c>
      <c r="AX197" s="14" t="s">
        <v>76</v>
      </c>
      <c r="AY197" s="249" t="s">
        <v>188</v>
      </c>
    </row>
    <row r="198" s="13" customFormat="1">
      <c r="A198" s="13"/>
      <c r="B198" s="229"/>
      <c r="C198" s="230"/>
      <c r="D198" s="221" t="s">
        <v>201</v>
      </c>
      <c r="E198" s="231" t="s">
        <v>19</v>
      </c>
      <c r="F198" s="232" t="s">
        <v>311</v>
      </c>
      <c r="G198" s="230"/>
      <c r="H198" s="231" t="s">
        <v>19</v>
      </c>
      <c r="I198" s="233"/>
      <c r="J198" s="230"/>
      <c r="K198" s="230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201</v>
      </c>
      <c r="AU198" s="238" t="s">
        <v>86</v>
      </c>
      <c r="AV198" s="13" t="s">
        <v>84</v>
      </c>
      <c r="AW198" s="13" t="s">
        <v>37</v>
      </c>
      <c r="AX198" s="13" t="s">
        <v>76</v>
      </c>
      <c r="AY198" s="238" t="s">
        <v>188</v>
      </c>
    </row>
    <row r="199" s="14" customFormat="1">
      <c r="A199" s="14"/>
      <c r="B199" s="239"/>
      <c r="C199" s="240"/>
      <c r="D199" s="221" t="s">
        <v>201</v>
      </c>
      <c r="E199" s="241" t="s">
        <v>19</v>
      </c>
      <c r="F199" s="242" t="s">
        <v>346</v>
      </c>
      <c r="G199" s="240"/>
      <c r="H199" s="243">
        <v>6.2999999999999998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201</v>
      </c>
      <c r="AU199" s="249" t="s">
        <v>86</v>
      </c>
      <c r="AV199" s="14" t="s">
        <v>86</v>
      </c>
      <c r="AW199" s="14" t="s">
        <v>37</v>
      </c>
      <c r="AX199" s="14" t="s">
        <v>76</v>
      </c>
      <c r="AY199" s="249" t="s">
        <v>188</v>
      </c>
    </row>
    <row r="200" s="13" customFormat="1">
      <c r="A200" s="13"/>
      <c r="B200" s="229"/>
      <c r="C200" s="230"/>
      <c r="D200" s="221" t="s">
        <v>201</v>
      </c>
      <c r="E200" s="231" t="s">
        <v>19</v>
      </c>
      <c r="F200" s="232" t="s">
        <v>313</v>
      </c>
      <c r="G200" s="230"/>
      <c r="H200" s="231" t="s">
        <v>19</v>
      </c>
      <c r="I200" s="233"/>
      <c r="J200" s="230"/>
      <c r="K200" s="230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201</v>
      </c>
      <c r="AU200" s="238" t="s">
        <v>86</v>
      </c>
      <c r="AV200" s="13" t="s">
        <v>84</v>
      </c>
      <c r="AW200" s="13" t="s">
        <v>37</v>
      </c>
      <c r="AX200" s="13" t="s">
        <v>76</v>
      </c>
      <c r="AY200" s="238" t="s">
        <v>188</v>
      </c>
    </row>
    <row r="201" s="14" customFormat="1">
      <c r="A201" s="14"/>
      <c r="B201" s="239"/>
      <c r="C201" s="240"/>
      <c r="D201" s="221" t="s">
        <v>201</v>
      </c>
      <c r="E201" s="241" t="s">
        <v>19</v>
      </c>
      <c r="F201" s="242" t="s">
        <v>347</v>
      </c>
      <c r="G201" s="240"/>
      <c r="H201" s="243">
        <v>56.304000000000002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201</v>
      </c>
      <c r="AU201" s="249" t="s">
        <v>86</v>
      </c>
      <c r="AV201" s="14" t="s">
        <v>86</v>
      </c>
      <c r="AW201" s="14" t="s">
        <v>37</v>
      </c>
      <c r="AX201" s="14" t="s">
        <v>76</v>
      </c>
      <c r="AY201" s="249" t="s">
        <v>188</v>
      </c>
    </row>
    <row r="202" s="15" customFormat="1">
      <c r="A202" s="15"/>
      <c r="B202" s="250"/>
      <c r="C202" s="251"/>
      <c r="D202" s="221" t="s">
        <v>201</v>
      </c>
      <c r="E202" s="252" t="s">
        <v>19</v>
      </c>
      <c r="F202" s="253" t="s">
        <v>224</v>
      </c>
      <c r="G202" s="251"/>
      <c r="H202" s="254">
        <v>324.06700000000001</v>
      </c>
      <c r="I202" s="255"/>
      <c r="J202" s="251"/>
      <c r="K202" s="251"/>
      <c r="L202" s="256"/>
      <c r="M202" s="257"/>
      <c r="N202" s="258"/>
      <c r="O202" s="258"/>
      <c r="P202" s="258"/>
      <c r="Q202" s="258"/>
      <c r="R202" s="258"/>
      <c r="S202" s="258"/>
      <c r="T202" s="25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0" t="s">
        <v>201</v>
      </c>
      <c r="AU202" s="260" t="s">
        <v>86</v>
      </c>
      <c r="AV202" s="15" t="s">
        <v>116</v>
      </c>
      <c r="AW202" s="15" t="s">
        <v>37</v>
      </c>
      <c r="AX202" s="15" t="s">
        <v>84</v>
      </c>
      <c r="AY202" s="260" t="s">
        <v>188</v>
      </c>
    </row>
    <row r="203" s="2" customFormat="1" ht="16.5" customHeight="1">
      <c r="A203" s="41"/>
      <c r="B203" s="42"/>
      <c r="C203" s="208" t="s">
        <v>348</v>
      </c>
      <c r="D203" s="208" t="s">
        <v>190</v>
      </c>
      <c r="E203" s="209" t="s">
        <v>349</v>
      </c>
      <c r="F203" s="210" t="s">
        <v>350</v>
      </c>
      <c r="G203" s="211" t="s">
        <v>95</v>
      </c>
      <c r="H203" s="212">
        <v>324.06700000000001</v>
      </c>
      <c r="I203" s="213"/>
      <c r="J203" s="214">
        <f>ROUND(I203*H203,2)</f>
        <v>0</v>
      </c>
      <c r="K203" s="210" t="s">
        <v>193</v>
      </c>
      <c r="L203" s="47"/>
      <c r="M203" s="215" t="s">
        <v>19</v>
      </c>
      <c r="N203" s="216" t="s">
        <v>47</v>
      </c>
      <c r="O203" s="87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116</v>
      </c>
      <c r="AT203" s="219" t="s">
        <v>190</v>
      </c>
      <c r="AU203" s="219" t="s">
        <v>86</v>
      </c>
      <c r="AY203" s="20" t="s">
        <v>188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84</v>
      </c>
      <c r="BK203" s="220">
        <f>ROUND(I203*H203,2)</f>
        <v>0</v>
      </c>
      <c r="BL203" s="20" t="s">
        <v>116</v>
      </c>
      <c r="BM203" s="219" t="s">
        <v>351</v>
      </c>
    </row>
    <row r="204" s="2" customFormat="1">
      <c r="A204" s="41"/>
      <c r="B204" s="42"/>
      <c r="C204" s="43"/>
      <c r="D204" s="221" t="s">
        <v>195</v>
      </c>
      <c r="E204" s="43"/>
      <c r="F204" s="222" t="s">
        <v>352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195</v>
      </c>
      <c r="AU204" s="20" t="s">
        <v>86</v>
      </c>
    </row>
    <row r="205" s="2" customFormat="1">
      <c r="A205" s="41"/>
      <c r="B205" s="42"/>
      <c r="C205" s="43"/>
      <c r="D205" s="226" t="s">
        <v>197</v>
      </c>
      <c r="E205" s="43"/>
      <c r="F205" s="227" t="s">
        <v>353</v>
      </c>
      <c r="G205" s="43"/>
      <c r="H205" s="43"/>
      <c r="I205" s="223"/>
      <c r="J205" s="43"/>
      <c r="K205" s="43"/>
      <c r="L205" s="47"/>
      <c r="M205" s="224"/>
      <c r="N205" s="225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197</v>
      </c>
      <c r="AU205" s="20" t="s">
        <v>86</v>
      </c>
    </row>
    <row r="206" s="2" customFormat="1" ht="21.75" customHeight="1">
      <c r="A206" s="41"/>
      <c r="B206" s="42"/>
      <c r="C206" s="208" t="s">
        <v>354</v>
      </c>
      <c r="D206" s="208" t="s">
        <v>190</v>
      </c>
      <c r="E206" s="209" t="s">
        <v>355</v>
      </c>
      <c r="F206" s="210" t="s">
        <v>356</v>
      </c>
      <c r="G206" s="211" t="s">
        <v>102</v>
      </c>
      <c r="H206" s="212">
        <v>330.87200000000001</v>
      </c>
      <c r="I206" s="213"/>
      <c r="J206" s="214">
        <f>ROUND(I206*H206,2)</f>
        <v>0</v>
      </c>
      <c r="K206" s="210" t="s">
        <v>193</v>
      </c>
      <c r="L206" s="47"/>
      <c r="M206" s="215" t="s">
        <v>19</v>
      </c>
      <c r="N206" s="216" t="s">
        <v>47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116</v>
      </c>
      <c r="AT206" s="219" t="s">
        <v>190</v>
      </c>
      <c r="AU206" s="219" t="s">
        <v>86</v>
      </c>
      <c r="AY206" s="20" t="s">
        <v>188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84</v>
      </c>
      <c r="BK206" s="220">
        <f>ROUND(I206*H206,2)</f>
        <v>0</v>
      </c>
      <c r="BL206" s="20" t="s">
        <v>116</v>
      </c>
      <c r="BM206" s="219" t="s">
        <v>357</v>
      </c>
    </row>
    <row r="207" s="2" customFormat="1">
      <c r="A207" s="41"/>
      <c r="B207" s="42"/>
      <c r="C207" s="43"/>
      <c r="D207" s="221" t="s">
        <v>195</v>
      </c>
      <c r="E207" s="43"/>
      <c r="F207" s="222" t="s">
        <v>358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195</v>
      </c>
      <c r="AU207" s="20" t="s">
        <v>86</v>
      </c>
    </row>
    <row r="208" s="2" customFormat="1">
      <c r="A208" s="41"/>
      <c r="B208" s="42"/>
      <c r="C208" s="43"/>
      <c r="D208" s="226" t="s">
        <v>197</v>
      </c>
      <c r="E208" s="43"/>
      <c r="F208" s="227" t="s">
        <v>359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197</v>
      </c>
      <c r="AU208" s="20" t="s">
        <v>86</v>
      </c>
    </row>
    <row r="209" s="13" customFormat="1">
      <c r="A209" s="13"/>
      <c r="B209" s="229"/>
      <c r="C209" s="230"/>
      <c r="D209" s="221" t="s">
        <v>201</v>
      </c>
      <c r="E209" s="231" t="s">
        <v>19</v>
      </c>
      <c r="F209" s="232" t="s">
        <v>360</v>
      </c>
      <c r="G209" s="230"/>
      <c r="H209" s="231" t="s">
        <v>19</v>
      </c>
      <c r="I209" s="233"/>
      <c r="J209" s="230"/>
      <c r="K209" s="230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201</v>
      </c>
      <c r="AU209" s="238" t="s">
        <v>86</v>
      </c>
      <c r="AV209" s="13" t="s">
        <v>84</v>
      </c>
      <c r="AW209" s="13" t="s">
        <v>37</v>
      </c>
      <c r="AX209" s="13" t="s">
        <v>76</v>
      </c>
      <c r="AY209" s="238" t="s">
        <v>188</v>
      </c>
    </row>
    <row r="210" s="14" customFormat="1">
      <c r="A210" s="14"/>
      <c r="B210" s="239"/>
      <c r="C210" s="240"/>
      <c r="D210" s="221" t="s">
        <v>201</v>
      </c>
      <c r="E210" s="241" t="s">
        <v>19</v>
      </c>
      <c r="F210" s="242" t="s">
        <v>110</v>
      </c>
      <c r="G210" s="240"/>
      <c r="H210" s="243">
        <v>11.127000000000001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201</v>
      </c>
      <c r="AU210" s="249" t="s">
        <v>86</v>
      </c>
      <c r="AV210" s="14" t="s">
        <v>86</v>
      </c>
      <c r="AW210" s="14" t="s">
        <v>37</v>
      </c>
      <c r="AX210" s="14" t="s">
        <v>76</v>
      </c>
      <c r="AY210" s="249" t="s">
        <v>188</v>
      </c>
    </row>
    <row r="211" s="13" customFormat="1">
      <c r="A211" s="13"/>
      <c r="B211" s="229"/>
      <c r="C211" s="230"/>
      <c r="D211" s="221" t="s">
        <v>201</v>
      </c>
      <c r="E211" s="231" t="s">
        <v>19</v>
      </c>
      <c r="F211" s="232" t="s">
        <v>361</v>
      </c>
      <c r="G211" s="230"/>
      <c r="H211" s="231" t="s">
        <v>19</v>
      </c>
      <c r="I211" s="233"/>
      <c r="J211" s="230"/>
      <c r="K211" s="230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201</v>
      </c>
      <c r="AU211" s="238" t="s">
        <v>86</v>
      </c>
      <c r="AV211" s="13" t="s">
        <v>84</v>
      </c>
      <c r="AW211" s="13" t="s">
        <v>37</v>
      </c>
      <c r="AX211" s="13" t="s">
        <v>76</v>
      </c>
      <c r="AY211" s="238" t="s">
        <v>188</v>
      </c>
    </row>
    <row r="212" s="14" customFormat="1">
      <c r="A212" s="14"/>
      <c r="B212" s="239"/>
      <c r="C212" s="240"/>
      <c r="D212" s="221" t="s">
        <v>201</v>
      </c>
      <c r="E212" s="241" t="s">
        <v>19</v>
      </c>
      <c r="F212" s="242" t="s">
        <v>362</v>
      </c>
      <c r="G212" s="240"/>
      <c r="H212" s="243">
        <v>308.618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201</v>
      </c>
      <c r="AU212" s="249" t="s">
        <v>86</v>
      </c>
      <c r="AV212" s="14" t="s">
        <v>86</v>
      </c>
      <c r="AW212" s="14" t="s">
        <v>37</v>
      </c>
      <c r="AX212" s="14" t="s">
        <v>76</v>
      </c>
      <c r="AY212" s="249" t="s">
        <v>188</v>
      </c>
    </row>
    <row r="213" s="14" customFormat="1">
      <c r="A213" s="14"/>
      <c r="B213" s="239"/>
      <c r="C213" s="240"/>
      <c r="D213" s="221" t="s">
        <v>201</v>
      </c>
      <c r="E213" s="241" t="s">
        <v>19</v>
      </c>
      <c r="F213" s="242" t="s">
        <v>110</v>
      </c>
      <c r="G213" s="240"/>
      <c r="H213" s="243">
        <v>11.127000000000001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201</v>
      </c>
      <c r="AU213" s="249" t="s">
        <v>86</v>
      </c>
      <c r="AV213" s="14" t="s">
        <v>86</v>
      </c>
      <c r="AW213" s="14" t="s">
        <v>37</v>
      </c>
      <c r="AX213" s="14" t="s">
        <v>76</v>
      </c>
      <c r="AY213" s="249" t="s">
        <v>188</v>
      </c>
    </row>
    <row r="214" s="15" customFormat="1">
      <c r="A214" s="15"/>
      <c r="B214" s="250"/>
      <c r="C214" s="251"/>
      <c r="D214" s="221" t="s">
        <v>201</v>
      </c>
      <c r="E214" s="252" t="s">
        <v>19</v>
      </c>
      <c r="F214" s="253" t="s">
        <v>224</v>
      </c>
      <c r="G214" s="251"/>
      <c r="H214" s="254">
        <v>330.87200000000001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0" t="s">
        <v>201</v>
      </c>
      <c r="AU214" s="260" t="s">
        <v>86</v>
      </c>
      <c r="AV214" s="15" t="s">
        <v>116</v>
      </c>
      <c r="AW214" s="15" t="s">
        <v>37</v>
      </c>
      <c r="AX214" s="15" t="s">
        <v>84</v>
      </c>
      <c r="AY214" s="260" t="s">
        <v>188</v>
      </c>
    </row>
    <row r="215" s="2" customFormat="1" ht="21.75" customHeight="1">
      <c r="A215" s="41"/>
      <c r="B215" s="42"/>
      <c r="C215" s="208" t="s">
        <v>363</v>
      </c>
      <c r="D215" s="208" t="s">
        <v>190</v>
      </c>
      <c r="E215" s="209" t="s">
        <v>364</v>
      </c>
      <c r="F215" s="210" t="s">
        <v>365</v>
      </c>
      <c r="G215" s="211" t="s">
        <v>102</v>
      </c>
      <c r="H215" s="212">
        <v>303.72199999999998</v>
      </c>
      <c r="I215" s="213"/>
      <c r="J215" s="214">
        <f>ROUND(I215*H215,2)</f>
        <v>0</v>
      </c>
      <c r="K215" s="210" t="s">
        <v>193</v>
      </c>
      <c r="L215" s="47"/>
      <c r="M215" s="215" t="s">
        <v>19</v>
      </c>
      <c r="N215" s="216" t="s">
        <v>47</v>
      </c>
      <c r="O215" s="87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116</v>
      </c>
      <c r="AT215" s="219" t="s">
        <v>190</v>
      </c>
      <c r="AU215" s="219" t="s">
        <v>86</v>
      </c>
      <c r="AY215" s="20" t="s">
        <v>188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0" t="s">
        <v>84</v>
      </c>
      <c r="BK215" s="220">
        <f>ROUND(I215*H215,2)</f>
        <v>0</v>
      </c>
      <c r="BL215" s="20" t="s">
        <v>116</v>
      </c>
      <c r="BM215" s="219" t="s">
        <v>366</v>
      </c>
    </row>
    <row r="216" s="2" customFormat="1">
      <c r="A216" s="41"/>
      <c r="B216" s="42"/>
      <c r="C216" s="43"/>
      <c r="D216" s="221" t="s">
        <v>195</v>
      </c>
      <c r="E216" s="43"/>
      <c r="F216" s="222" t="s">
        <v>367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195</v>
      </c>
      <c r="AU216" s="20" t="s">
        <v>86</v>
      </c>
    </row>
    <row r="217" s="2" customFormat="1">
      <c r="A217" s="41"/>
      <c r="B217" s="42"/>
      <c r="C217" s="43"/>
      <c r="D217" s="226" t="s">
        <v>197</v>
      </c>
      <c r="E217" s="43"/>
      <c r="F217" s="227" t="s">
        <v>368</v>
      </c>
      <c r="G217" s="43"/>
      <c r="H217" s="43"/>
      <c r="I217" s="223"/>
      <c r="J217" s="43"/>
      <c r="K217" s="43"/>
      <c r="L217" s="47"/>
      <c r="M217" s="224"/>
      <c r="N217" s="22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197</v>
      </c>
      <c r="AU217" s="20" t="s">
        <v>86</v>
      </c>
    </row>
    <row r="218" s="13" customFormat="1">
      <c r="A218" s="13"/>
      <c r="B218" s="229"/>
      <c r="C218" s="230"/>
      <c r="D218" s="221" t="s">
        <v>201</v>
      </c>
      <c r="E218" s="231" t="s">
        <v>19</v>
      </c>
      <c r="F218" s="232" t="s">
        <v>369</v>
      </c>
      <c r="G218" s="230"/>
      <c r="H218" s="231" t="s">
        <v>19</v>
      </c>
      <c r="I218" s="233"/>
      <c r="J218" s="230"/>
      <c r="K218" s="230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201</v>
      </c>
      <c r="AU218" s="238" t="s">
        <v>86</v>
      </c>
      <c r="AV218" s="13" t="s">
        <v>84</v>
      </c>
      <c r="AW218" s="13" t="s">
        <v>37</v>
      </c>
      <c r="AX218" s="13" t="s">
        <v>76</v>
      </c>
      <c r="AY218" s="238" t="s">
        <v>188</v>
      </c>
    </row>
    <row r="219" s="14" customFormat="1">
      <c r="A219" s="14"/>
      <c r="B219" s="239"/>
      <c r="C219" s="240"/>
      <c r="D219" s="221" t="s">
        <v>201</v>
      </c>
      <c r="E219" s="241" t="s">
        <v>19</v>
      </c>
      <c r="F219" s="242" t="s">
        <v>370</v>
      </c>
      <c r="G219" s="240"/>
      <c r="H219" s="243">
        <v>303.72199999999998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201</v>
      </c>
      <c r="AU219" s="249" t="s">
        <v>86</v>
      </c>
      <c r="AV219" s="14" t="s">
        <v>86</v>
      </c>
      <c r="AW219" s="14" t="s">
        <v>37</v>
      </c>
      <c r="AX219" s="14" t="s">
        <v>84</v>
      </c>
      <c r="AY219" s="249" t="s">
        <v>188</v>
      </c>
    </row>
    <row r="220" s="2" customFormat="1" ht="16.5" customHeight="1">
      <c r="A220" s="41"/>
      <c r="B220" s="42"/>
      <c r="C220" s="208" t="s">
        <v>371</v>
      </c>
      <c r="D220" s="208" t="s">
        <v>190</v>
      </c>
      <c r="E220" s="209" t="s">
        <v>372</v>
      </c>
      <c r="F220" s="210" t="s">
        <v>373</v>
      </c>
      <c r="G220" s="211" t="s">
        <v>102</v>
      </c>
      <c r="H220" s="212">
        <v>319.745</v>
      </c>
      <c r="I220" s="213"/>
      <c r="J220" s="214">
        <f>ROUND(I220*H220,2)</f>
        <v>0</v>
      </c>
      <c r="K220" s="210" t="s">
        <v>193</v>
      </c>
      <c r="L220" s="47"/>
      <c r="M220" s="215" t="s">
        <v>19</v>
      </c>
      <c r="N220" s="216" t="s">
        <v>47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116</v>
      </c>
      <c r="AT220" s="219" t="s">
        <v>190</v>
      </c>
      <c r="AU220" s="219" t="s">
        <v>86</v>
      </c>
      <c r="AY220" s="20" t="s">
        <v>188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84</v>
      </c>
      <c r="BK220" s="220">
        <f>ROUND(I220*H220,2)</f>
        <v>0</v>
      </c>
      <c r="BL220" s="20" t="s">
        <v>116</v>
      </c>
      <c r="BM220" s="219" t="s">
        <v>374</v>
      </c>
    </row>
    <row r="221" s="2" customFormat="1">
      <c r="A221" s="41"/>
      <c r="B221" s="42"/>
      <c r="C221" s="43"/>
      <c r="D221" s="221" t="s">
        <v>195</v>
      </c>
      <c r="E221" s="43"/>
      <c r="F221" s="222" t="s">
        <v>375</v>
      </c>
      <c r="G221" s="43"/>
      <c r="H221" s="43"/>
      <c r="I221" s="223"/>
      <c r="J221" s="43"/>
      <c r="K221" s="43"/>
      <c r="L221" s="47"/>
      <c r="M221" s="224"/>
      <c r="N221" s="22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195</v>
      </c>
      <c r="AU221" s="20" t="s">
        <v>86</v>
      </c>
    </row>
    <row r="222" s="2" customFormat="1">
      <c r="A222" s="41"/>
      <c r="B222" s="42"/>
      <c r="C222" s="43"/>
      <c r="D222" s="226" t="s">
        <v>197</v>
      </c>
      <c r="E222" s="43"/>
      <c r="F222" s="227" t="s">
        <v>376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197</v>
      </c>
      <c r="AU222" s="20" t="s">
        <v>86</v>
      </c>
    </row>
    <row r="223" s="14" customFormat="1">
      <c r="A223" s="14"/>
      <c r="B223" s="239"/>
      <c r="C223" s="240"/>
      <c r="D223" s="221" t="s">
        <v>201</v>
      </c>
      <c r="E223" s="241" t="s">
        <v>19</v>
      </c>
      <c r="F223" s="242" t="s">
        <v>362</v>
      </c>
      <c r="G223" s="240"/>
      <c r="H223" s="243">
        <v>308.618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9" t="s">
        <v>201</v>
      </c>
      <c r="AU223" s="249" t="s">
        <v>86</v>
      </c>
      <c r="AV223" s="14" t="s">
        <v>86</v>
      </c>
      <c r="AW223" s="14" t="s">
        <v>37</v>
      </c>
      <c r="AX223" s="14" t="s">
        <v>76</v>
      </c>
      <c r="AY223" s="249" t="s">
        <v>188</v>
      </c>
    </row>
    <row r="224" s="14" customFormat="1">
      <c r="A224" s="14"/>
      <c r="B224" s="239"/>
      <c r="C224" s="240"/>
      <c r="D224" s="221" t="s">
        <v>201</v>
      </c>
      <c r="E224" s="241" t="s">
        <v>19</v>
      </c>
      <c r="F224" s="242" t="s">
        <v>110</v>
      </c>
      <c r="G224" s="240"/>
      <c r="H224" s="243">
        <v>11.127000000000001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201</v>
      </c>
      <c r="AU224" s="249" t="s">
        <v>86</v>
      </c>
      <c r="AV224" s="14" t="s">
        <v>86</v>
      </c>
      <c r="AW224" s="14" t="s">
        <v>37</v>
      </c>
      <c r="AX224" s="14" t="s">
        <v>76</v>
      </c>
      <c r="AY224" s="249" t="s">
        <v>188</v>
      </c>
    </row>
    <row r="225" s="15" customFormat="1">
      <c r="A225" s="15"/>
      <c r="B225" s="250"/>
      <c r="C225" s="251"/>
      <c r="D225" s="221" t="s">
        <v>201</v>
      </c>
      <c r="E225" s="252" t="s">
        <v>19</v>
      </c>
      <c r="F225" s="253" t="s">
        <v>224</v>
      </c>
      <c r="G225" s="251"/>
      <c r="H225" s="254">
        <v>319.745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0" t="s">
        <v>201</v>
      </c>
      <c r="AU225" s="260" t="s">
        <v>86</v>
      </c>
      <c r="AV225" s="15" t="s">
        <v>116</v>
      </c>
      <c r="AW225" s="15" t="s">
        <v>37</v>
      </c>
      <c r="AX225" s="15" t="s">
        <v>84</v>
      </c>
      <c r="AY225" s="260" t="s">
        <v>188</v>
      </c>
    </row>
    <row r="226" s="2" customFormat="1" ht="16.5" customHeight="1">
      <c r="A226" s="41"/>
      <c r="B226" s="42"/>
      <c r="C226" s="208" t="s">
        <v>377</v>
      </c>
      <c r="D226" s="208" t="s">
        <v>190</v>
      </c>
      <c r="E226" s="209" t="s">
        <v>378</v>
      </c>
      <c r="F226" s="210" t="s">
        <v>379</v>
      </c>
      <c r="G226" s="211" t="s">
        <v>126</v>
      </c>
      <c r="H226" s="212">
        <v>516.327</v>
      </c>
      <c r="I226" s="213"/>
      <c r="J226" s="214">
        <f>ROUND(I226*H226,2)</f>
        <v>0</v>
      </c>
      <c r="K226" s="210" t="s">
        <v>193</v>
      </c>
      <c r="L226" s="47"/>
      <c r="M226" s="215" t="s">
        <v>19</v>
      </c>
      <c r="N226" s="216" t="s">
        <v>47</v>
      </c>
      <c r="O226" s="87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9" t="s">
        <v>116</v>
      </c>
      <c r="AT226" s="219" t="s">
        <v>190</v>
      </c>
      <c r="AU226" s="219" t="s">
        <v>86</v>
      </c>
      <c r="AY226" s="20" t="s">
        <v>188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0" t="s">
        <v>84</v>
      </c>
      <c r="BK226" s="220">
        <f>ROUND(I226*H226,2)</f>
        <v>0</v>
      </c>
      <c r="BL226" s="20" t="s">
        <v>116</v>
      </c>
      <c r="BM226" s="219" t="s">
        <v>380</v>
      </c>
    </row>
    <row r="227" s="2" customFormat="1">
      <c r="A227" s="41"/>
      <c r="B227" s="42"/>
      <c r="C227" s="43"/>
      <c r="D227" s="221" t="s">
        <v>195</v>
      </c>
      <c r="E227" s="43"/>
      <c r="F227" s="222" t="s">
        <v>381</v>
      </c>
      <c r="G227" s="43"/>
      <c r="H227" s="43"/>
      <c r="I227" s="223"/>
      <c r="J227" s="43"/>
      <c r="K227" s="43"/>
      <c r="L227" s="47"/>
      <c r="M227" s="224"/>
      <c r="N227" s="225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195</v>
      </c>
      <c r="AU227" s="20" t="s">
        <v>86</v>
      </c>
    </row>
    <row r="228" s="2" customFormat="1">
      <c r="A228" s="41"/>
      <c r="B228" s="42"/>
      <c r="C228" s="43"/>
      <c r="D228" s="226" t="s">
        <v>197</v>
      </c>
      <c r="E228" s="43"/>
      <c r="F228" s="227" t="s">
        <v>382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197</v>
      </c>
      <c r="AU228" s="20" t="s">
        <v>86</v>
      </c>
    </row>
    <row r="229" s="14" customFormat="1">
      <c r="A229" s="14"/>
      <c r="B229" s="239"/>
      <c r="C229" s="240"/>
      <c r="D229" s="221" t="s">
        <v>201</v>
      </c>
      <c r="E229" s="241" t="s">
        <v>19</v>
      </c>
      <c r="F229" s="242" t="s">
        <v>383</v>
      </c>
      <c r="G229" s="240"/>
      <c r="H229" s="243">
        <v>516.327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9" t="s">
        <v>201</v>
      </c>
      <c r="AU229" s="249" t="s">
        <v>86</v>
      </c>
      <c r="AV229" s="14" t="s">
        <v>86</v>
      </c>
      <c r="AW229" s="14" t="s">
        <v>37</v>
      </c>
      <c r="AX229" s="14" t="s">
        <v>84</v>
      </c>
      <c r="AY229" s="249" t="s">
        <v>188</v>
      </c>
    </row>
    <row r="230" s="2" customFormat="1" ht="16.5" customHeight="1">
      <c r="A230" s="41"/>
      <c r="B230" s="42"/>
      <c r="C230" s="208" t="s">
        <v>384</v>
      </c>
      <c r="D230" s="208" t="s">
        <v>190</v>
      </c>
      <c r="E230" s="209" t="s">
        <v>385</v>
      </c>
      <c r="F230" s="210" t="s">
        <v>386</v>
      </c>
      <c r="G230" s="211" t="s">
        <v>102</v>
      </c>
      <c r="H230" s="212">
        <v>245.273</v>
      </c>
      <c r="I230" s="213"/>
      <c r="J230" s="214">
        <f>ROUND(I230*H230,2)</f>
        <v>0</v>
      </c>
      <c r="K230" s="210" t="s">
        <v>193</v>
      </c>
      <c r="L230" s="47"/>
      <c r="M230" s="215" t="s">
        <v>19</v>
      </c>
      <c r="N230" s="216" t="s">
        <v>47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116</v>
      </c>
      <c r="AT230" s="219" t="s">
        <v>190</v>
      </c>
      <c r="AU230" s="219" t="s">
        <v>86</v>
      </c>
      <c r="AY230" s="20" t="s">
        <v>188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84</v>
      </c>
      <c r="BK230" s="220">
        <f>ROUND(I230*H230,2)</f>
        <v>0</v>
      </c>
      <c r="BL230" s="20" t="s">
        <v>116</v>
      </c>
      <c r="BM230" s="219" t="s">
        <v>387</v>
      </c>
    </row>
    <row r="231" s="2" customFormat="1">
      <c r="A231" s="41"/>
      <c r="B231" s="42"/>
      <c r="C231" s="43"/>
      <c r="D231" s="221" t="s">
        <v>195</v>
      </c>
      <c r="E231" s="43"/>
      <c r="F231" s="222" t="s">
        <v>388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195</v>
      </c>
      <c r="AU231" s="20" t="s">
        <v>86</v>
      </c>
    </row>
    <row r="232" s="2" customFormat="1">
      <c r="A232" s="41"/>
      <c r="B232" s="42"/>
      <c r="C232" s="43"/>
      <c r="D232" s="226" t="s">
        <v>197</v>
      </c>
      <c r="E232" s="43"/>
      <c r="F232" s="227" t="s">
        <v>389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197</v>
      </c>
      <c r="AU232" s="20" t="s">
        <v>86</v>
      </c>
    </row>
    <row r="233" s="14" customFormat="1">
      <c r="A233" s="14"/>
      <c r="B233" s="239"/>
      <c r="C233" s="240"/>
      <c r="D233" s="221" t="s">
        <v>201</v>
      </c>
      <c r="E233" s="241" t="s">
        <v>19</v>
      </c>
      <c r="F233" s="242" t="s">
        <v>104</v>
      </c>
      <c r="G233" s="240"/>
      <c r="H233" s="243">
        <v>314.84899999999999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9" t="s">
        <v>201</v>
      </c>
      <c r="AU233" s="249" t="s">
        <v>86</v>
      </c>
      <c r="AV233" s="14" t="s">
        <v>86</v>
      </c>
      <c r="AW233" s="14" t="s">
        <v>37</v>
      </c>
      <c r="AX233" s="14" t="s">
        <v>76</v>
      </c>
      <c r="AY233" s="249" t="s">
        <v>188</v>
      </c>
    </row>
    <row r="234" s="13" customFormat="1">
      <c r="A234" s="13"/>
      <c r="B234" s="229"/>
      <c r="C234" s="230"/>
      <c r="D234" s="221" t="s">
        <v>201</v>
      </c>
      <c r="E234" s="231" t="s">
        <v>19</v>
      </c>
      <c r="F234" s="232" t="s">
        <v>390</v>
      </c>
      <c r="G234" s="230"/>
      <c r="H234" s="231" t="s">
        <v>19</v>
      </c>
      <c r="I234" s="233"/>
      <c r="J234" s="230"/>
      <c r="K234" s="230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201</v>
      </c>
      <c r="AU234" s="238" t="s">
        <v>86</v>
      </c>
      <c r="AV234" s="13" t="s">
        <v>84</v>
      </c>
      <c r="AW234" s="13" t="s">
        <v>37</v>
      </c>
      <c r="AX234" s="13" t="s">
        <v>76</v>
      </c>
      <c r="AY234" s="238" t="s">
        <v>188</v>
      </c>
    </row>
    <row r="235" s="14" customFormat="1">
      <c r="A235" s="14"/>
      <c r="B235" s="239"/>
      <c r="C235" s="240"/>
      <c r="D235" s="221" t="s">
        <v>201</v>
      </c>
      <c r="E235" s="241" t="s">
        <v>19</v>
      </c>
      <c r="F235" s="242" t="s">
        <v>391</v>
      </c>
      <c r="G235" s="240"/>
      <c r="H235" s="243">
        <v>-62.859999999999999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201</v>
      </c>
      <c r="AU235" s="249" t="s">
        <v>86</v>
      </c>
      <c r="AV235" s="14" t="s">
        <v>86</v>
      </c>
      <c r="AW235" s="14" t="s">
        <v>37</v>
      </c>
      <c r="AX235" s="14" t="s">
        <v>76</v>
      </c>
      <c r="AY235" s="249" t="s">
        <v>188</v>
      </c>
    </row>
    <row r="236" s="14" customFormat="1">
      <c r="A236" s="14"/>
      <c r="B236" s="239"/>
      <c r="C236" s="240"/>
      <c r="D236" s="221" t="s">
        <v>201</v>
      </c>
      <c r="E236" s="241" t="s">
        <v>19</v>
      </c>
      <c r="F236" s="242" t="s">
        <v>392</v>
      </c>
      <c r="G236" s="240"/>
      <c r="H236" s="243">
        <v>-9.6039999999999992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201</v>
      </c>
      <c r="AU236" s="249" t="s">
        <v>86</v>
      </c>
      <c r="AV236" s="14" t="s">
        <v>86</v>
      </c>
      <c r="AW236" s="14" t="s">
        <v>37</v>
      </c>
      <c r="AX236" s="14" t="s">
        <v>76</v>
      </c>
      <c r="AY236" s="249" t="s">
        <v>188</v>
      </c>
    </row>
    <row r="237" s="13" customFormat="1">
      <c r="A237" s="13"/>
      <c r="B237" s="229"/>
      <c r="C237" s="230"/>
      <c r="D237" s="221" t="s">
        <v>201</v>
      </c>
      <c r="E237" s="231" t="s">
        <v>19</v>
      </c>
      <c r="F237" s="232" t="s">
        <v>311</v>
      </c>
      <c r="G237" s="230"/>
      <c r="H237" s="231" t="s">
        <v>19</v>
      </c>
      <c r="I237" s="233"/>
      <c r="J237" s="230"/>
      <c r="K237" s="230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201</v>
      </c>
      <c r="AU237" s="238" t="s">
        <v>86</v>
      </c>
      <c r="AV237" s="13" t="s">
        <v>84</v>
      </c>
      <c r="AW237" s="13" t="s">
        <v>37</v>
      </c>
      <c r="AX237" s="13" t="s">
        <v>76</v>
      </c>
      <c r="AY237" s="238" t="s">
        <v>188</v>
      </c>
    </row>
    <row r="238" s="14" customFormat="1">
      <c r="A238" s="14"/>
      <c r="B238" s="239"/>
      <c r="C238" s="240"/>
      <c r="D238" s="221" t="s">
        <v>201</v>
      </c>
      <c r="E238" s="241" t="s">
        <v>19</v>
      </c>
      <c r="F238" s="242" t="s">
        <v>393</v>
      </c>
      <c r="G238" s="240"/>
      <c r="H238" s="243">
        <v>2.8879999999999999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201</v>
      </c>
      <c r="AU238" s="249" t="s">
        <v>86</v>
      </c>
      <c r="AV238" s="14" t="s">
        <v>86</v>
      </c>
      <c r="AW238" s="14" t="s">
        <v>37</v>
      </c>
      <c r="AX238" s="14" t="s">
        <v>76</v>
      </c>
      <c r="AY238" s="249" t="s">
        <v>188</v>
      </c>
    </row>
    <row r="239" s="15" customFormat="1">
      <c r="A239" s="15"/>
      <c r="B239" s="250"/>
      <c r="C239" s="251"/>
      <c r="D239" s="221" t="s">
        <v>201</v>
      </c>
      <c r="E239" s="252" t="s">
        <v>107</v>
      </c>
      <c r="F239" s="253" t="s">
        <v>224</v>
      </c>
      <c r="G239" s="251"/>
      <c r="H239" s="254">
        <v>245.273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0" t="s">
        <v>201</v>
      </c>
      <c r="AU239" s="260" t="s">
        <v>86</v>
      </c>
      <c r="AV239" s="15" t="s">
        <v>116</v>
      </c>
      <c r="AW239" s="15" t="s">
        <v>37</v>
      </c>
      <c r="AX239" s="15" t="s">
        <v>84</v>
      </c>
      <c r="AY239" s="260" t="s">
        <v>188</v>
      </c>
    </row>
    <row r="240" s="2" customFormat="1" ht="16.5" customHeight="1">
      <c r="A240" s="41"/>
      <c r="B240" s="42"/>
      <c r="C240" s="261" t="s">
        <v>394</v>
      </c>
      <c r="D240" s="261" t="s">
        <v>395</v>
      </c>
      <c r="E240" s="262" t="s">
        <v>396</v>
      </c>
      <c r="F240" s="263" t="s">
        <v>397</v>
      </c>
      <c r="G240" s="264" t="s">
        <v>126</v>
      </c>
      <c r="H240" s="265">
        <v>490.54599999999999</v>
      </c>
      <c r="I240" s="266"/>
      <c r="J240" s="267">
        <f>ROUND(I240*H240,2)</f>
        <v>0</v>
      </c>
      <c r="K240" s="263" t="s">
        <v>193</v>
      </c>
      <c r="L240" s="268"/>
      <c r="M240" s="269" t="s">
        <v>19</v>
      </c>
      <c r="N240" s="270" t="s">
        <v>47</v>
      </c>
      <c r="O240" s="87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9" t="s">
        <v>120</v>
      </c>
      <c r="AT240" s="219" t="s">
        <v>395</v>
      </c>
      <c r="AU240" s="219" t="s">
        <v>86</v>
      </c>
      <c r="AY240" s="20" t="s">
        <v>188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0" t="s">
        <v>84</v>
      </c>
      <c r="BK240" s="220">
        <f>ROUND(I240*H240,2)</f>
        <v>0</v>
      </c>
      <c r="BL240" s="20" t="s">
        <v>116</v>
      </c>
      <c r="BM240" s="219" t="s">
        <v>398</v>
      </c>
    </row>
    <row r="241" s="2" customFormat="1">
      <c r="A241" s="41"/>
      <c r="B241" s="42"/>
      <c r="C241" s="43"/>
      <c r="D241" s="221" t="s">
        <v>195</v>
      </c>
      <c r="E241" s="43"/>
      <c r="F241" s="222" t="s">
        <v>397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195</v>
      </c>
      <c r="AU241" s="20" t="s">
        <v>86</v>
      </c>
    </row>
    <row r="242" s="14" customFormat="1">
      <c r="A242" s="14"/>
      <c r="B242" s="239"/>
      <c r="C242" s="240"/>
      <c r="D242" s="221" t="s">
        <v>201</v>
      </c>
      <c r="E242" s="241" t="s">
        <v>19</v>
      </c>
      <c r="F242" s="242" t="s">
        <v>399</v>
      </c>
      <c r="G242" s="240"/>
      <c r="H242" s="243">
        <v>490.54599999999999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9" t="s">
        <v>201</v>
      </c>
      <c r="AU242" s="249" t="s">
        <v>86</v>
      </c>
      <c r="AV242" s="14" t="s">
        <v>86</v>
      </c>
      <c r="AW242" s="14" t="s">
        <v>37</v>
      </c>
      <c r="AX242" s="14" t="s">
        <v>84</v>
      </c>
      <c r="AY242" s="249" t="s">
        <v>188</v>
      </c>
    </row>
    <row r="243" s="2" customFormat="1" ht="16.5" customHeight="1">
      <c r="A243" s="41"/>
      <c r="B243" s="42"/>
      <c r="C243" s="208" t="s">
        <v>400</v>
      </c>
      <c r="D243" s="208" t="s">
        <v>190</v>
      </c>
      <c r="E243" s="209" t="s">
        <v>385</v>
      </c>
      <c r="F243" s="210" t="s">
        <v>386</v>
      </c>
      <c r="G243" s="211" t="s">
        <v>102</v>
      </c>
      <c r="H243" s="212">
        <v>11.127000000000001</v>
      </c>
      <c r="I243" s="213"/>
      <c r="J243" s="214">
        <f>ROUND(I243*H243,2)</f>
        <v>0</v>
      </c>
      <c r="K243" s="210" t="s">
        <v>193</v>
      </c>
      <c r="L243" s="47"/>
      <c r="M243" s="215" t="s">
        <v>19</v>
      </c>
      <c r="N243" s="216" t="s">
        <v>47</v>
      </c>
      <c r="O243" s="87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116</v>
      </c>
      <c r="AT243" s="219" t="s">
        <v>190</v>
      </c>
      <c r="AU243" s="219" t="s">
        <v>86</v>
      </c>
      <c r="AY243" s="20" t="s">
        <v>188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84</v>
      </c>
      <c r="BK243" s="220">
        <f>ROUND(I243*H243,2)</f>
        <v>0</v>
      </c>
      <c r="BL243" s="20" t="s">
        <v>116</v>
      </c>
      <c r="BM243" s="219" t="s">
        <v>401</v>
      </c>
    </row>
    <row r="244" s="2" customFormat="1">
      <c r="A244" s="41"/>
      <c r="B244" s="42"/>
      <c r="C244" s="43"/>
      <c r="D244" s="221" t="s">
        <v>195</v>
      </c>
      <c r="E244" s="43"/>
      <c r="F244" s="222" t="s">
        <v>388</v>
      </c>
      <c r="G244" s="43"/>
      <c r="H244" s="43"/>
      <c r="I244" s="223"/>
      <c r="J244" s="43"/>
      <c r="K244" s="43"/>
      <c r="L244" s="47"/>
      <c r="M244" s="224"/>
      <c r="N244" s="225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195</v>
      </c>
      <c r="AU244" s="20" t="s">
        <v>86</v>
      </c>
    </row>
    <row r="245" s="2" customFormat="1">
      <c r="A245" s="41"/>
      <c r="B245" s="42"/>
      <c r="C245" s="43"/>
      <c r="D245" s="226" t="s">
        <v>197</v>
      </c>
      <c r="E245" s="43"/>
      <c r="F245" s="227" t="s">
        <v>389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197</v>
      </c>
      <c r="AU245" s="20" t="s">
        <v>86</v>
      </c>
    </row>
    <row r="246" s="13" customFormat="1">
      <c r="A246" s="13"/>
      <c r="B246" s="229"/>
      <c r="C246" s="230"/>
      <c r="D246" s="221" t="s">
        <v>201</v>
      </c>
      <c r="E246" s="231" t="s">
        <v>19</v>
      </c>
      <c r="F246" s="232" t="s">
        <v>402</v>
      </c>
      <c r="G246" s="230"/>
      <c r="H246" s="231" t="s">
        <v>19</v>
      </c>
      <c r="I246" s="233"/>
      <c r="J246" s="230"/>
      <c r="K246" s="230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201</v>
      </c>
      <c r="AU246" s="238" t="s">
        <v>86</v>
      </c>
      <c r="AV246" s="13" t="s">
        <v>84</v>
      </c>
      <c r="AW246" s="13" t="s">
        <v>37</v>
      </c>
      <c r="AX246" s="13" t="s">
        <v>76</v>
      </c>
      <c r="AY246" s="238" t="s">
        <v>188</v>
      </c>
    </row>
    <row r="247" s="13" customFormat="1">
      <c r="A247" s="13"/>
      <c r="B247" s="229"/>
      <c r="C247" s="230"/>
      <c r="D247" s="221" t="s">
        <v>201</v>
      </c>
      <c r="E247" s="231" t="s">
        <v>19</v>
      </c>
      <c r="F247" s="232" t="s">
        <v>313</v>
      </c>
      <c r="G247" s="230"/>
      <c r="H247" s="231" t="s">
        <v>19</v>
      </c>
      <c r="I247" s="233"/>
      <c r="J247" s="230"/>
      <c r="K247" s="230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201</v>
      </c>
      <c r="AU247" s="238" t="s">
        <v>86</v>
      </c>
      <c r="AV247" s="13" t="s">
        <v>84</v>
      </c>
      <c r="AW247" s="13" t="s">
        <v>37</v>
      </c>
      <c r="AX247" s="13" t="s">
        <v>76</v>
      </c>
      <c r="AY247" s="238" t="s">
        <v>188</v>
      </c>
    </row>
    <row r="248" s="14" customFormat="1">
      <c r="A248" s="14"/>
      <c r="B248" s="239"/>
      <c r="C248" s="240"/>
      <c r="D248" s="221" t="s">
        <v>201</v>
      </c>
      <c r="E248" s="241" t="s">
        <v>110</v>
      </c>
      <c r="F248" s="242" t="s">
        <v>403</v>
      </c>
      <c r="G248" s="240"/>
      <c r="H248" s="243">
        <v>11.127000000000001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201</v>
      </c>
      <c r="AU248" s="249" t="s">
        <v>86</v>
      </c>
      <c r="AV248" s="14" t="s">
        <v>86</v>
      </c>
      <c r="AW248" s="14" t="s">
        <v>37</v>
      </c>
      <c r="AX248" s="14" t="s">
        <v>84</v>
      </c>
      <c r="AY248" s="249" t="s">
        <v>188</v>
      </c>
    </row>
    <row r="249" s="2" customFormat="1" ht="16.5" customHeight="1">
      <c r="A249" s="41"/>
      <c r="B249" s="42"/>
      <c r="C249" s="208" t="s">
        <v>404</v>
      </c>
      <c r="D249" s="208" t="s">
        <v>190</v>
      </c>
      <c r="E249" s="209" t="s">
        <v>405</v>
      </c>
      <c r="F249" s="210" t="s">
        <v>406</v>
      </c>
      <c r="G249" s="211" t="s">
        <v>102</v>
      </c>
      <c r="H249" s="212">
        <v>63.344999999999999</v>
      </c>
      <c r="I249" s="213"/>
      <c r="J249" s="214">
        <f>ROUND(I249*H249,2)</f>
        <v>0</v>
      </c>
      <c r="K249" s="210" t="s">
        <v>193</v>
      </c>
      <c r="L249" s="47"/>
      <c r="M249" s="215" t="s">
        <v>19</v>
      </c>
      <c r="N249" s="216" t="s">
        <v>47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116</v>
      </c>
      <c r="AT249" s="219" t="s">
        <v>190</v>
      </c>
      <c r="AU249" s="219" t="s">
        <v>86</v>
      </c>
      <c r="AY249" s="20" t="s">
        <v>188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84</v>
      </c>
      <c r="BK249" s="220">
        <f>ROUND(I249*H249,2)</f>
        <v>0</v>
      </c>
      <c r="BL249" s="20" t="s">
        <v>116</v>
      </c>
      <c r="BM249" s="219" t="s">
        <v>407</v>
      </c>
    </row>
    <row r="250" s="2" customFormat="1">
      <c r="A250" s="41"/>
      <c r="B250" s="42"/>
      <c r="C250" s="43"/>
      <c r="D250" s="221" t="s">
        <v>195</v>
      </c>
      <c r="E250" s="43"/>
      <c r="F250" s="222" t="s">
        <v>408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195</v>
      </c>
      <c r="AU250" s="20" t="s">
        <v>86</v>
      </c>
    </row>
    <row r="251" s="2" customFormat="1">
      <c r="A251" s="41"/>
      <c r="B251" s="42"/>
      <c r="C251" s="43"/>
      <c r="D251" s="226" t="s">
        <v>197</v>
      </c>
      <c r="E251" s="43"/>
      <c r="F251" s="227" t="s">
        <v>409</v>
      </c>
      <c r="G251" s="43"/>
      <c r="H251" s="43"/>
      <c r="I251" s="223"/>
      <c r="J251" s="43"/>
      <c r="K251" s="43"/>
      <c r="L251" s="47"/>
      <c r="M251" s="224"/>
      <c r="N251" s="225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197</v>
      </c>
      <c r="AU251" s="20" t="s">
        <v>86</v>
      </c>
    </row>
    <row r="252" s="14" customFormat="1">
      <c r="A252" s="14"/>
      <c r="B252" s="239"/>
      <c r="C252" s="240"/>
      <c r="D252" s="221" t="s">
        <v>201</v>
      </c>
      <c r="E252" s="241" t="s">
        <v>19</v>
      </c>
      <c r="F252" s="242" t="s">
        <v>410</v>
      </c>
      <c r="G252" s="240"/>
      <c r="H252" s="243">
        <v>53.905000000000001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201</v>
      </c>
      <c r="AU252" s="249" t="s">
        <v>86</v>
      </c>
      <c r="AV252" s="14" t="s">
        <v>86</v>
      </c>
      <c r="AW252" s="14" t="s">
        <v>37</v>
      </c>
      <c r="AX252" s="14" t="s">
        <v>76</v>
      </c>
      <c r="AY252" s="249" t="s">
        <v>188</v>
      </c>
    </row>
    <row r="253" s="14" customFormat="1">
      <c r="A253" s="14"/>
      <c r="B253" s="239"/>
      <c r="C253" s="240"/>
      <c r="D253" s="221" t="s">
        <v>201</v>
      </c>
      <c r="E253" s="241" t="s">
        <v>19</v>
      </c>
      <c r="F253" s="242" t="s">
        <v>411</v>
      </c>
      <c r="G253" s="240"/>
      <c r="H253" s="243">
        <v>8.577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201</v>
      </c>
      <c r="AU253" s="249" t="s">
        <v>86</v>
      </c>
      <c r="AV253" s="14" t="s">
        <v>86</v>
      </c>
      <c r="AW253" s="14" t="s">
        <v>37</v>
      </c>
      <c r="AX253" s="14" t="s">
        <v>76</v>
      </c>
      <c r="AY253" s="249" t="s">
        <v>188</v>
      </c>
    </row>
    <row r="254" s="13" customFormat="1">
      <c r="A254" s="13"/>
      <c r="B254" s="229"/>
      <c r="C254" s="230"/>
      <c r="D254" s="221" t="s">
        <v>201</v>
      </c>
      <c r="E254" s="231" t="s">
        <v>19</v>
      </c>
      <c r="F254" s="232" t="s">
        <v>311</v>
      </c>
      <c r="G254" s="230"/>
      <c r="H254" s="231" t="s">
        <v>19</v>
      </c>
      <c r="I254" s="233"/>
      <c r="J254" s="230"/>
      <c r="K254" s="230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201</v>
      </c>
      <c r="AU254" s="238" t="s">
        <v>86</v>
      </c>
      <c r="AV254" s="13" t="s">
        <v>84</v>
      </c>
      <c r="AW254" s="13" t="s">
        <v>37</v>
      </c>
      <c r="AX254" s="13" t="s">
        <v>76</v>
      </c>
      <c r="AY254" s="238" t="s">
        <v>188</v>
      </c>
    </row>
    <row r="255" s="14" customFormat="1">
      <c r="A255" s="14"/>
      <c r="B255" s="239"/>
      <c r="C255" s="240"/>
      <c r="D255" s="221" t="s">
        <v>201</v>
      </c>
      <c r="E255" s="241" t="s">
        <v>19</v>
      </c>
      <c r="F255" s="242" t="s">
        <v>412</v>
      </c>
      <c r="G255" s="240"/>
      <c r="H255" s="243">
        <v>0.86299999999999999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201</v>
      </c>
      <c r="AU255" s="249" t="s">
        <v>86</v>
      </c>
      <c r="AV255" s="14" t="s">
        <v>86</v>
      </c>
      <c r="AW255" s="14" t="s">
        <v>37</v>
      </c>
      <c r="AX255" s="14" t="s">
        <v>76</v>
      </c>
      <c r="AY255" s="249" t="s">
        <v>188</v>
      </c>
    </row>
    <row r="256" s="15" customFormat="1">
      <c r="A256" s="15"/>
      <c r="B256" s="250"/>
      <c r="C256" s="251"/>
      <c r="D256" s="221" t="s">
        <v>201</v>
      </c>
      <c r="E256" s="252" t="s">
        <v>101</v>
      </c>
      <c r="F256" s="253" t="s">
        <v>224</v>
      </c>
      <c r="G256" s="251"/>
      <c r="H256" s="254">
        <v>63.344999999999999</v>
      </c>
      <c r="I256" s="255"/>
      <c r="J256" s="251"/>
      <c r="K256" s="251"/>
      <c r="L256" s="256"/>
      <c r="M256" s="257"/>
      <c r="N256" s="258"/>
      <c r="O256" s="258"/>
      <c r="P256" s="258"/>
      <c r="Q256" s="258"/>
      <c r="R256" s="258"/>
      <c r="S256" s="258"/>
      <c r="T256" s="25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0" t="s">
        <v>201</v>
      </c>
      <c r="AU256" s="260" t="s">
        <v>86</v>
      </c>
      <c r="AV256" s="15" t="s">
        <v>116</v>
      </c>
      <c r="AW256" s="15" t="s">
        <v>37</v>
      </c>
      <c r="AX256" s="15" t="s">
        <v>84</v>
      </c>
      <c r="AY256" s="260" t="s">
        <v>188</v>
      </c>
    </row>
    <row r="257" s="2" customFormat="1" ht="16.5" customHeight="1">
      <c r="A257" s="41"/>
      <c r="B257" s="42"/>
      <c r="C257" s="261" t="s">
        <v>413</v>
      </c>
      <c r="D257" s="261" t="s">
        <v>395</v>
      </c>
      <c r="E257" s="262" t="s">
        <v>414</v>
      </c>
      <c r="F257" s="263" t="s">
        <v>415</v>
      </c>
      <c r="G257" s="264" t="s">
        <v>126</v>
      </c>
      <c r="H257" s="265">
        <v>123.523</v>
      </c>
      <c r="I257" s="266"/>
      <c r="J257" s="267">
        <f>ROUND(I257*H257,2)</f>
        <v>0</v>
      </c>
      <c r="K257" s="263" t="s">
        <v>193</v>
      </c>
      <c r="L257" s="268"/>
      <c r="M257" s="269" t="s">
        <v>19</v>
      </c>
      <c r="N257" s="270" t="s">
        <v>47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120</v>
      </c>
      <c r="AT257" s="219" t="s">
        <v>395</v>
      </c>
      <c r="AU257" s="219" t="s">
        <v>86</v>
      </c>
      <c r="AY257" s="20" t="s">
        <v>188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84</v>
      </c>
      <c r="BK257" s="220">
        <f>ROUND(I257*H257,2)</f>
        <v>0</v>
      </c>
      <c r="BL257" s="20" t="s">
        <v>116</v>
      </c>
      <c r="BM257" s="219" t="s">
        <v>416</v>
      </c>
    </row>
    <row r="258" s="2" customFormat="1">
      <c r="A258" s="41"/>
      <c r="B258" s="42"/>
      <c r="C258" s="43"/>
      <c r="D258" s="221" t="s">
        <v>195</v>
      </c>
      <c r="E258" s="43"/>
      <c r="F258" s="222" t="s">
        <v>415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195</v>
      </c>
      <c r="AU258" s="20" t="s">
        <v>86</v>
      </c>
    </row>
    <row r="259" s="14" customFormat="1">
      <c r="A259" s="14"/>
      <c r="B259" s="239"/>
      <c r="C259" s="240"/>
      <c r="D259" s="221" t="s">
        <v>201</v>
      </c>
      <c r="E259" s="241" t="s">
        <v>19</v>
      </c>
      <c r="F259" s="242" t="s">
        <v>417</v>
      </c>
      <c r="G259" s="240"/>
      <c r="H259" s="243">
        <v>123.523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9" t="s">
        <v>201</v>
      </c>
      <c r="AU259" s="249" t="s">
        <v>86</v>
      </c>
      <c r="AV259" s="14" t="s">
        <v>86</v>
      </c>
      <c r="AW259" s="14" t="s">
        <v>37</v>
      </c>
      <c r="AX259" s="14" t="s">
        <v>84</v>
      </c>
      <c r="AY259" s="249" t="s">
        <v>188</v>
      </c>
    </row>
    <row r="260" s="12" customFormat="1" ht="22.8" customHeight="1">
      <c r="A260" s="12"/>
      <c r="B260" s="192"/>
      <c r="C260" s="193"/>
      <c r="D260" s="194" t="s">
        <v>75</v>
      </c>
      <c r="E260" s="206" t="s">
        <v>86</v>
      </c>
      <c r="F260" s="206" t="s">
        <v>418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SUM(P261:P263)</f>
        <v>0</v>
      </c>
      <c r="Q260" s="200"/>
      <c r="R260" s="201">
        <f>SUM(R261:R263)</f>
        <v>0</v>
      </c>
      <c r="S260" s="200"/>
      <c r="T260" s="202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84</v>
      </c>
      <c r="AT260" s="204" t="s">
        <v>75</v>
      </c>
      <c r="AU260" s="204" t="s">
        <v>84</v>
      </c>
      <c r="AY260" s="203" t="s">
        <v>188</v>
      </c>
      <c r="BK260" s="205">
        <f>SUM(BK261:BK263)</f>
        <v>0</v>
      </c>
    </row>
    <row r="261" s="2" customFormat="1" ht="16.5" customHeight="1">
      <c r="A261" s="41"/>
      <c r="B261" s="42"/>
      <c r="C261" s="208" t="s">
        <v>419</v>
      </c>
      <c r="D261" s="208" t="s">
        <v>190</v>
      </c>
      <c r="E261" s="209" t="s">
        <v>420</v>
      </c>
      <c r="F261" s="210" t="s">
        <v>421</v>
      </c>
      <c r="G261" s="211" t="s">
        <v>95</v>
      </c>
      <c r="H261" s="212">
        <v>14.4</v>
      </c>
      <c r="I261" s="213"/>
      <c r="J261" s="214">
        <f>ROUND(I261*H261,2)</f>
        <v>0</v>
      </c>
      <c r="K261" s="210" t="s">
        <v>19</v>
      </c>
      <c r="L261" s="47"/>
      <c r="M261" s="215" t="s">
        <v>19</v>
      </c>
      <c r="N261" s="216" t="s">
        <v>47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116</v>
      </c>
      <c r="AT261" s="219" t="s">
        <v>190</v>
      </c>
      <c r="AU261" s="219" t="s">
        <v>86</v>
      </c>
      <c r="AY261" s="20" t="s">
        <v>188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84</v>
      </c>
      <c r="BK261" s="220">
        <f>ROUND(I261*H261,2)</f>
        <v>0</v>
      </c>
      <c r="BL261" s="20" t="s">
        <v>116</v>
      </c>
      <c r="BM261" s="219" t="s">
        <v>422</v>
      </c>
    </row>
    <row r="262" s="2" customFormat="1">
      <c r="A262" s="41"/>
      <c r="B262" s="42"/>
      <c r="C262" s="43"/>
      <c r="D262" s="221" t="s">
        <v>195</v>
      </c>
      <c r="E262" s="43"/>
      <c r="F262" s="222" t="s">
        <v>421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195</v>
      </c>
      <c r="AU262" s="20" t="s">
        <v>86</v>
      </c>
    </row>
    <row r="263" s="14" customFormat="1">
      <c r="A263" s="14"/>
      <c r="B263" s="239"/>
      <c r="C263" s="240"/>
      <c r="D263" s="221" t="s">
        <v>201</v>
      </c>
      <c r="E263" s="241" t="s">
        <v>19</v>
      </c>
      <c r="F263" s="242" t="s">
        <v>423</v>
      </c>
      <c r="G263" s="240"/>
      <c r="H263" s="243">
        <v>14.4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201</v>
      </c>
      <c r="AU263" s="249" t="s">
        <v>86</v>
      </c>
      <c r="AV263" s="14" t="s">
        <v>86</v>
      </c>
      <c r="AW263" s="14" t="s">
        <v>37</v>
      </c>
      <c r="AX263" s="14" t="s">
        <v>84</v>
      </c>
      <c r="AY263" s="249" t="s">
        <v>188</v>
      </c>
    </row>
    <row r="264" s="12" customFormat="1" ht="22.8" customHeight="1">
      <c r="A264" s="12"/>
      <c r="B264" s="192"/>
      <c r="C264" s="193"/>
      <c r="D264" s="194" t="s">
        <v>75</v>
      </c>
      <c r="E264" s="206" t="s">
        <v>116</v>
      </c>
      <c r="F264" s="206" t="s">
        <v>424</v>
      </c>
      <c r="G264" s="193"/>
      <c r="H264" s="193"/>
      <c r="I264" s="196"/>
      <c r="J264" s="207">
        <f>BK264</f>
        <v>0</v>
      </c>
      <c r="K264" s="193"/>
      <c r="L264" s="198"/>
      <c r="M264" s="199"/>
      <c r="N264" s="200"/>
      <c r="O264" s="200"/>
      <c r="P264" s="201">
        <f>SUM(P265:P278)</f>
        <v>0</v>
      </c>
      <c r="Q264" s="200"/>
      <c r="R264" s="201">
        <f>SUM(R265:R278)</f>
        <v>0.0069012000000000006</v>
      </c>
      <c r="S264" s="200"/>
      <c r="T264" s="202">
        <f>SUM(T265:T278)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3" t="s">
        <v>84</v>
      </c>
      <c r="AT264" s="204" t="s">
        <v>75</v>
      </c>
      <c r="AU264" s="204" t="s">
        <v>84</v>
      </c>
      <c r="AY264" s="203" t="s">
        <v>188</v>
      </c>
      <c r="BK264" s="205">
        <f>SUM(BK265:BK278)</f>
        <v>0</v>
      </c>
    </row>
    <row r="265" s="2" customFormat="1" ht="16.5" customHeight="1">
      <c r="A265" s="41"/>
      <c r="B265" s="42"/>
      <c r="C265" s="208" t="s">
        <v>425</v>
      </c>
      <c r="D265" s="208" t="s">
        <v>190</v>
      </c>
      <c r="E265" s="209" t="s">
        <v>426</v>
      </c>
      <c r="F265" s="210" t="s">
        <v>427</v>
      </c>
      <c r="G265" s="211" t="s">
        <v>102</v>
      </c>
      <c r="H265" s="212">
        <v>13.728999999999999</v>
      </c>
      <c r="I265" s="213"/>
      <c r="J265" s="214">
        <f>ROUND(I265*H265,2)</f>
        <v>0</v>
      </c>
      <c r="K265" s="210" t="s">
        <v>193</v>
      </c>
      <c r="L265" s="47"/>
      <c r="M265" s="215" t="s">
        <v>19</v>
      </c>
      <c r="N265" s="216" t="s">
        <v>47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116</v>
      </c>
      <c r="AT265" s="219" t="s">
        <v>190</v>
      </c>
      <c r="AU265" s="219" t="s">
        <v>86</v>
      </c>
      <c r="AY265" s="20" t="s">
        <v>188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84</v>
      </c>
      <c r="BK265" s="220">
        <f>ROUND(I265*H265,2)</f>
        <v>0</v>
      </c>
      <c r="BL265" s="20" t="s">
        <v>116</v>
      </c>
      <c r="BM265" s="219" t="s">
        <v>428</v>
      </c>
    </row>
    <row r="266" s="2" customFormat="1">
      <c r="A266" s="41"/>
      <c r="B266" s="42"/>
      <c r="C266" s="43"/>
      <c r="D266" s="221" t="s">
        <v>195</v>
      </c>
      <c r="E266" s="43"/>
      <c r="F266" s="222" t="s">
        <v>429</v>
      </c>
      <c r="G266" s="43"/>
      <c r="H266" s="43"/>
      <c r="I266" s="223"/>
      <c r="J266" s="43"/>
      <c r="K266" s="43"/>
      <c r="L266" s="47"/>
      <c r="M266" s="224"/>
      <c r="N266" s="22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195</v>
      </c>
      <c r="AU266" s="20" t="s">
        <v>86</v>
      </c>
    </row>
    <row r="267" s="2" customFormat="1">
      <c r="A267" s="41"/>
      <c r="B267" s="42"/>
      <c r="C267" s="43"/>
      <c r="D267" s="226" t="s">
        <v>197</v>
      </c>
      <c r="E267" s="43"/>
      <c r="F267" s="227" t="s">
        <v>430</v>
      </c>
      <c r="G267" s="43"/>
      <c r="H267" s="43"/>
      <c r="I267" s="223"/>
      <c r="J267" s="43"/>
      <c r="K267" s="43"/>
      <c r="L267" s="47"/>
      <c r="M267" s="224"/>
      <c r="N267" s="22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197</v>
      </c>
      <c r="AU267" s="20" t="s">
        <v>86</v>
      </c>
    </row>
    <row r="268" s="14" customFormat="1">
      <c r="A268" s="14"/>
      <c r="B268" s="239"/>
      <c r="C268" s="240"/>
      <c r="D268" s="221" t="s">
        <v>201</v>
      </c>
      <c r="E268" s="241" t="s">
        <v>19</v>
      </c>
      <c r="F268" s="242" t="s">
        <v>431</v>
      </c>
      <c r="G268" s="240"/>
      <c r="H268" s="243">
        <v>11.641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201</v>
      </c>
      <c r="AU268" s="249" t="s">
        <v>86</v>
      </c>
      <c r="AV268" s="14" t="s">
        <v>86</v>
      </c>
      <c r="AW268" s="14" t="s">
        <v>37</v>
      </c>
      <c r="AX268" s="14" t="s">
        <v>76</v>
      </c>
      <c r="AY268" s="249" t="s">
        <v>188</v>
      </c>
    </row>
    <row r="269" s="14" customFormat="1">
      <c r="A269" s="14"/>
      <c r="B269" s="239"/>
      <c r="C269" s="240"/>
      <c r="D269" s="221" t="s">
        <v>201</v>
      </c>
      <c r="E269" s="241" t="s">
        <v>19</v>
      </c>
      <c r="F269" s="242" t="s">
        <v>432</v>
      </c>
      <c r="G269" s="240"/>
      <c r="H269" s="243">
        <v>2.0880000000000001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9" t="s">
        <v>201</v>
      </c>
      <c r="AU269" s="249" t="s">
        <v>86</v>
      </c>
      <c r="AV269" s="14" t="s">
        <v>86</v>
      </c>
      <c r="AW269" s="14" t="s">
        <v>37</v>
      </c>
      <c r="AX269" s="14" t="s">
        <v>76</v>
      </c>
      <c r="AY269" s="249" t="s">
        <v>188</v>
      </c>
    </row>
    <row r="270" s="15" customFormat="1">
      <c r="A270" s="15"/>
      <c r="B270" s="250"/>
      <c r="C270" s="251"/>
      <c r="D270" s="221" t="s">
        <v>201</v>
      </c>
      <c r="E270" s="252" t="s">
        <v>19</v>
      </c>
      <c r="F270" s="253" t="s">
        <v>224</v>
      </c>
      <c r="G270" s="251"/>
      <c r="H270" s="254">
        <v>13.728999999999999</v>
      </c>
      <c r="I270" s="255"/>
      <c r="J270" s="251"/>
      <c r="K270" s="251"/>
      <c r="L270" s="256"/>
      <c r="M270" s="257"/>
      <c r="N270" s="258"/>
      <c r="O270" s="258"/>
      <c r="P270" s="258"/>
      <c r="Q270" s="258"/>
      <c r="R270" s="258"/>
      <c r="S270" s="258"/>
      <c r="T270" s="25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0" t="s">
        <v>201</v>
      </c>
      <c r="AU270" s="260" t="s">
        <v>86</v>
      </c>
      <c r="AV270" s="15" t="s">
        <v>116</v>
      </c>
      <c r="AW270" s="15" t="s">
        <v>37</v>
      </c>
      <c r="AX270" s="15" t="s">
        <v>84</v>
      </c>
      <c r="AY270" s="260" t="s">
        <v>188</v>
      </c>
    </row>
    <row r="271" s="2" customFormat="1" ht="16.5" customHeight="1">
      <c r="A271" s="41"/>
      <c r="B271" s="42"/>
      <c r="C271" s="208" t="s">
        <v>433</v>
      </c>
      <c r="D271" s="208" t="s">
        <v>190</v>
      </c>
      <c r="E271" s="209" t="s">
        <v>434</v>
      </c>
      <c r="F271" s="210" t="s">
        <v>435</v>
      </c>
      <c r="G271" s="211" t="s">
        <v>102</v>
      </c>
      <c r="H271" s="212">
        <v>0.089999999999999997</v>
      </c>
      <c r="I271" s="213"/>
      <c r="J271" s="214">
        <f>ROUND(I271*H271,2)</f>
        <v>0</v>
      </c>
      <c r="K271" s="210" t="s">
        <v>193</v>
      </c>
      <c r="L271" s="47"/>
      <c r="M271" s="215" t="s">
        <v>19</v>
      </c>
      <c r="N271" s="216" t="s">
        <v>47</v>
      </c>
      <c r="O271" s="87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9" t="s">
        <v>116</v>
      </c>
      <c r="AT271" s="219" t="s">
        <v>190</v>
      </c>
      <c r="AU271" s="219" t="s">
        <v>86</v>
      </c>
      <c r="AY271" s="20" t="s">
        <v>188</v>
      </c>
      <c r="BE271" s="220">
        <f>IF(N271="základní",J271,0)</f>
        <v>0</v>
      </c>
      <c r="BF271" s="220">
        <f>IF(N271="snížená",J271,0)</f>
        <v>0</v>
      </c>
      <c r="BG271" s="220">
        <f>IF(N271="zákl. přenesená",J271,0)</f>
        <v>0</v>
      </c>
      <c r="BH271" s="220">
        <f>IF(N271="sníž. přenesená",J271,0)</f>
        <v>0</v>
      </c>
      <c r="BI271" s="220">
        <f>IF(N271="nulová",J271,0)</f>
        <v>0</v>
      </c>
      <c r="BJ271" s="20" t="s">
        <v>84</v>
      </c>
      <c r="BK271" s="220">
        <f>ROUND(I271*H271,2)</f>
        <v>0</v>
      </c>
      <c r="BL271" s="20" t="s">
        <v>116</v>
      </c>
      <c r="BM271" s="219" t="s">
        <v>436</v>
      </c>
    </row>
    <row r="272" s="2" customFormat="1">
      <c r="A272" s="41"/>
      <c r="B272" s="42"/>
      <c r="C272" s="43"/>
      <c r="D272" s="221" t="s">
        <v>195</v>
      </c>
      <c r="E272" s="43"/>
      <c r="F272" s="222" t="s">
        <v>437</v>
      </c>
      <c r="G272" s="43"/>
      <c r="H272" s="43"/>
      <c r="I272" s="223"/>
      <c r="J272" s="43"/>
      <c r="K272" s="43"/>
      <c r="L272" s="47"/>
      <c r="M272" s="224"/>
      <c r="N272" s="225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195</v>
      </c>
      <c r="AU272" s="20" t="s">
        <v>86</v>
      </c>
    </row>
    <row r="273" s="2" customFormat="1">
      <c r="A273" s="41"/>
      <c r="B273" s="42"/>
      <c r="C273" s="43"/>
      <c r="D273" s="226" t="s">
        <v>197</v>
      </c>
      <c r="E273" s="43"/>
      <c r="F273" s="227" t="s">
        <v>438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197</v>
      </c>
      <c r="AU273" s="20" t="s">
        <v>86</v>
      </c>
    </row>
    <row r="274" s="14" customFormat="1">
      <c r="A274" s="14"/>
      <c r="B274" s="239"/>
      <c r="C274" s="240"/>
      <c r="D274" s="221" t="s">
        <v>201</v>
      </c>
      <c r="E274" s="241" t="s">
        <v>19</v>
      </c>
      <c r="F274" s="242" t="s">
        <v>439</v>
      </c>
      <c r="G274" s="240"/>
      <c r="H274" s="243">
        <v>0.089999999999999997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201</v>
      </c>
      <c r="AU274" s="249" t="s">
        <v>86</v>
      </c>
      <c r="AV274" s="14" t="s">
        <v>86</v>
      </c>
      <c r="AW274" s="14" t="s">
        <v>37</v>
      </c>
      <c r="AX274" s="14" t="s">
        <v>84</v>
      </c>
      <c r="AY274" s="249" t="s">
        <v>188</v>
      </c>
    </row>
    <row r="275" s="2" customFormat="1" ht="16.5" customHeight="1">
      <c r="A275" s="41"/>
      <c r="B275" s="42"/>
      <c r="C275" s="208" t="s">
        <v>440</v>
      </c>
      <c r="D275" s="208" t="s">
        <v>190</v>
      </c>
      <c r="E275" s="209" t="s">
        <v>441</v>
      </c>
      <c r="F275" s="210" t="s">
        <v>442</v>
      </c>
      <c r="G275" s="211" t="s">
        <v>95</v>
      </c>
      <c r="H275" s="212">
        <v>1.0800000000000001</v>
      </c>
      <c r="I275" s="213"/>
      <c r="J275" s="214">
        <f>ROUND(I275*H275,2)</f>
        <v>0</v>
      </c>
      <c r="K275" s="210" t="s">
        <v>193</v>
      </c>
      <c r="L275" s="47"/>
      <c r="M275" s="215" t="s">
        <v>19</v>
      </c>
      <c r="N275" s="216" t="s">
        <v>47</v>
      </c>
      <c r="O275" s="87"/>
      <c r="P275" s="217">
        <f>O275*H275</f>
        <v>0</v>
      </c>
      <c r="Q275" s="217">
        <v>0.0063899999999999998</v>
      </c>
      <c r="R275" s="217">
        <f>Q275*H275</f>
        <v>0.0069012000000000006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116</v>
      </c>
      <c r="AT275" s="219" t="s">
        <v>190</v>
      </c>
      <c r="AU275" s="219" t="s">
        <v>86</v>
      </c>
      <c r="AY275" s="20" t="s">
        <v>188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84</v>
      </c>
      <c r="BK275" s="220">
        <f>ROUND(I275*H275,2)</f>
        <v>0</v>
      </c>
      <c r="BL275" s="20" t="s">
        <v>116</v>
      </c>
      <c r="BM275" s="219" t="s">
        <v>443</v>
      </c>
    </row>
    <row r="276" s="2" customFormat="1">
      <c r="A276" s="41"/>
      <c r="B276" s="42"/>
      <c r="C276" s="43"/>
      <c r="D276" s="221" t="s">
        <v>195</v>
      </c>
      <c r="E276" s="43"/>
      <c r="F276" s="222" t="s">
        <v>444</v>
      </c>
      <c r="G276" s="43"/>
      <c r="H276" s="43"/>
      <c r="I276" s="223"/>
      <c r="J276" s="43"/>
      <c r="K276" s="43"/>
      <c r="L276" s="47"/>
      <c r="M276" s="224"/>
      <c r="N276" s="22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195</v>
      </c>
      <c r="AU276" s="20" t="s">
        <v>86</v>
      </c>
    </row>
    <row r="277" s="2" customFormat="1">
      <c r="A277" s="41"/>
      <c r="B277" s="42"/>
      <c r="C277" s="43"/>
      <c r="D277" s="226" t="s">
        <v>197</v>
      </c>
      <c r="E277" s="43"/>
      <c r="F277" s="227" t="s">
        <v>445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197</v>
      </c>
      <c r="AU277" s="20" t="s">
        <v>86</v>
      </c>
    </row>
    <row r="278" s="14" customFormat="1">
      <c r="A278" s="14"/>
      <c r="B278" s="239"/>
      <c r="C278" s="240"/>
      <c r="D278" s="221" t="s">
        <v>201</v>
      </c>
      <c r="E278" s="241" t="s">
        <v>19</v>
      </c>
      <c r="F278" s="242" t="s">
        <v>446</v>
      </c>
      <c r="G278" s="240"/>
      <c r="H278" s="243">
        <v>1.0800000000000001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9" t="s">
        <v>201</v>
      </c>
      <c r="AU278" s="249" t="s">
        <v>86</v>
      </c>
      <c r="AV278" s="14" t="s">
        <v>86</v>
      </c>
      <c r="AW278" s="14" t="s">
        <v>37</v>
      </c>
      <c r="AX278" s="14" t="s">
        <v>84</v>
      </c>
      <c r="AY278" s="249" t="s">
        <v>188</v>
      </c>
    </row>
    <row r="279" s="12" customFormat="1" ht="22.8" customHeight="1">
      <c r="A279" s="12"/>
      <c r="B279" s="192"/>
      <c r="C279" s="193"/>
      <c r="D279" s="194" t="s">
        <v>75</v>
      </c>
      <c r="E279" s="206" t="s">
        <v>225</v>
      </c>
      <c r="F279" s="206" t="s">
        <v>447</v>
      </c>
      <c r="G279" s="193"/>
      <c r="H279" s="193"/>
      <c r="I279" s="196"/>
      <c r="J279" s="207">
        <f>BK279</f>
        <v>0</v>
      </c>
      <c r="K279" s="193"/>
      <c r="L279" s="198"/>
      <c r="M279" s="199"/>
      <c r="N279" s="200"/>
      <c r="O279" s="200"/>
      <c r="P279" s="201">
        <f>SUM(P280:P342)</f>
        <v>0</v>
      </c>
      <c r="Q279" s="200"/>
      <c r="R279" s="201">
        <f>SUM(R280:R342)</f>
        <v>29.242154999999997</v>
      </c>
      <c r="S279" s="200"/>
      <c r="T279" s="202">
        <f>SUM(T280:T342)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3" t="s">
        <v>84</v>
      </c>
      <c r="AT279" s="204" t="s">
        <v>75</v>
      </c>
      <c r="AU279" s="204" t="s">
        <v>84</v>
      </c>
      <c r="AY279" s="203" t="s">
        <v>188</v>
      </c>
      <c r="BK279" s="205">
        <f>SUM(BK280:BK342)</f>
        <v>0</v>
      </c>
    </row>
    <row r="280" s="2" customFormat="1" ht="16.5" customHeight="1">
      <c r="A280" s="41"/>
      <c r="B280" s="42"/>
      <c r="C280" s="208" t="s">
        <v>448</v>
      </c>
      <c r="D280" s="208" t="s">
        <v>190</v>
      </c>
      <c r="E280" s="209" t="s">
        <v>449</v>
      </c>
      <c r="F280" s="210" t="s">
        <v>450</v>
      </c>
      <c r="G280" s="211" t="s">
        <v>95</v>
      </c>
      <c r="H280" s="212">
        <v>27.449999999999999</v>
      </c>
      <c r="I280" s="213"/>
      <c r="J280" s="214">
        <f>ROUND(I280*H280,2)</f>
        <v>0</v>
      </c>
      <c r="K280" s="210" t="s">
        <v>193</v>
      </c>
      <c r="L280" s="47"/>
      <c r="M280" s="215" t="s">
        <v>19</v>
      </c>
      <c r="N280" s="216" t="s">
        <v>47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116</v>
      </c>
      <c r="AT280" s="219" t="s">
        <v>190</v>
      </c>
      <c r="AU280" s="219" t="s">
        <v>86</v>
      </c>
      <c r="AY280" s="20" t="s">
        <v>188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84</v>
      </c>
      <c r="BK280" s="220">
        <f>ROUND(I280*H280,2)</f>
        <v>0</v>
      </c>
      <c r="BL280" s="20" t="s">
        <v>116</v>
      </c>
      <c r="BM280" s="219" t="s">
        <v>451</v>
      </c>
    </row>
    <row r="281" s="2" customFormat="1">
      <c r="A281" s="41"/>
      <c r="B281" s="42"/>
      <c r="C281" s="43"/>
      <c r="D281" s="221" t="s">
        <v>195</v>
      </c>
      <c r="E281" s="43"/>
      <c r="F281" s="222" t="s">
        <v>452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195</v>
      </c>
      <c r="AU281" s="20" t="s">
        <v>86</v>
      </c>
    </row>
    <row r="282" s="2" customFormat="1">
      <c r="A282" s="41"/>
      <c r="B282" s="42"/>
      <c r="C282" s="43"/>
      <c r="D282" s="226" t="s">
        <v>197</v>
      </c>
      <c r="E282" s="43"/>
      <c r="F282" s="227" t="s">
        <v>453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197</v>
      </c>
      <c r="AU282" s="20" t="s">
        <v>86</v>
      </c>
    </row>
    <row r="283" s="14" customFormat="1">
      <c r="A283" s="14"/>
      <c r="B283" s="239"/>
      <c r="C283" s="240"/>
      <c r="D283" s="221" t="s">
        <v>201</v>
      </c>
      <c r="E283" s="241" t="s">
        <v>19</v>
      </c>
      <c r="F283" s="242" t="s">
        <v>93</v>
      </c>
      <c r="G283" s="240"/>
      <c r="H283" s="243">
        <v>27.449999999999999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201</v>
      </c>
      <c r="AU283" s="249" t="s">
        <v>86</v>
      </c>
      <c r="AV283" s="14" t="s">
        <v>86</v>
      </c>
      <c r="AW283" s="14" t="s">
        <v>37</v>
      </c>
      <c r="AX283" s="14" t="s">
        <v>84</v>
      </c>
      <c r="AY283" s="249" t="s">
        <v>188</v>
      </c>
    </row>
    <row r="284" s="2" customFormat="1" ht="16.5" customHeight="1">
      <c r="A284" s="41"/>
      <c r="B284" s="42"/>
      <c r="C284" s="208" t="s">
        <v>454</v>
      </c>
      <c r="D284" s="208" t="s">
        <v>190</v>
      </c>
      <c r="E284" s="209" t="s">
        <v>455</v>
      </c>
      <c r="F284" s="210" t="s">
        <v>456</v>
      </c>
      <c r="G284" s="211" t="s">
        <v>95</v>
      </c>
      <c r="H284" s="212">
        <v>119.3</v>
      </c>
      <c r="I284" s="213"/>
      <c r="J284" s="214">
        <f>ROUND(I284*H284,2)</f>
        <v>0</v>
      </c>
      <c r="K284" s="210" t="s">
        <v>193</v>
      </c>
      <c r="L284" s="47"/>
      <c r="M284" s="215" t="s">
        <v>19</v>
      </c>
      <c r="N284" s="216" t="s">
        <v>47</v>
      </c>
      <c r="O284" s="87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116</v>
      </c>
      <c r="AT284" s="219" t="s">
        <v>190</v>
      </c>
      <c r="AU284" s="219" t="s">
        <v>86</v>
      </c>
      <c r="AY284" s="20" t="s">
        <v>188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84</v>
      </c>
      <c r="BK284" s="220">
        <f>ROUND(I284*H284,2)</f>
        <v>0</v>
      </c>
      <c r="BL284" s="20" t="s">
        <v>116</v>
      </c>
      <c r="BM284" s="219" t="s">
        <v>457</v>
      </c>
    </row>
    <row r="285" s="2" customFormat="1">
      <c r="A285" s="41"/>
      <c r="B285" s="42"/>
      <c r="C285" s="43"/>
      <c r="D285" s="221" t="s">
        <v>195</v>
      </c>
      <c r="E285" s="43"/>
      <c r="F285" s="222" t="s">
        <v>458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195</v>
      </c>
      <c r="AU285" s="20" t="s">
        <v>86</v>
      </c>
    </row>
    <row r="286" s="2" customFormat="1">
      <c r="A286" s="41"/>
      <c r="B286" s="42"/>
      <c r="C286" s="43"/>
      <c r="D286" s="226" t="s">
        <v>197</v>
      </c>
      <c r="E286" s="43"/>
      <c r="F286" s="227" t="s">
        <v>459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197</v>
      </c>
      <c r="AU286" s="20" t="s">
        <v>86</v>
      </c>
    </row>
    <row r="287" s="14" customFormat="1">
      <c r="A287" s="14"/>
      <c r="B287" s="239"/>
      <c r="C287" s="240"/>
      <c r="D287" s="221" t="s">
        <v>201</v>
      </c>
      <c r="E287" s="241" t="s">
        <v>19</v>
      </c>
      <c r="F287" s="242" t="s">
        <v>222</v>
      </c>
      <c r="G287" s="240"/>
      <c r="H287" s="243">
        <v>119.3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201</v>
      </c>
      <c r="AU287" s="249" t="s">
        <v>86</v>
      </c>
      <c r="AV287" s="14" t="s">
        <v>86</v>
      </c>
      <c r="AW287" s="14" t="s">
        <v>37</v>
      </c>
      <c r="AX287" s="14" t="s">
        <v>84</v>
      </c>
      <c r="AY287" s="249" t="s">
        <v>188</v>
      </c>
    </row>
    <row r="288" s="2" customFormat="1" ht="16.5" customHeight="1">
      <c r="A288" s="41"/>
      <c r="B288" s="42"/>
      <c r="C288" s="208" t="s">
        <v>460</v>
      </c>
      <c r="D288" s="208" t="s">
        <v>190</v>
      </c>
      <c r="E288" s="209" t="s">
        <v>461</v>
      </c>
      <c r="F288" s="210" t="s">
        <v>462</v>
      </c>
      <c r="G288" s="211" t="s">
        <v>95</v>
      </c>
      <c r="H288" s="212">
        <v>29.050000000000001</v>
      </c>
      <c r="I288" s="213"/>
      <c r="J288" s="214">
        <f>ROUND(I288*H288,2)</f>
        <v>0</v>
      </c>
      <c r="K288" s="210" t="s">
        <v>193</v>
      </c>
      <c r="L288" s="47"/>
      <c r="M288" s="215" t="s">
        <v>19</v>
      </c>
      <c r="N288" s="216" t="s">
        <v>47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116</v>
      </c>
      <c r="AT288" s="219" t="s">
        <v>190</v>
      </c>
      <c r="AU288" s="219" t="s">
        <v>86</v>
      </c>
      <c r="AY288" s="20" t="s">
        <v>188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84</v>
      </c>
      <c r="BK288" s="220">
        <f>ROUND(I288*H288,2)</f>
        <v>0</v>
      </c>
      <c r="BL288" s="20" t="s">
        <v>116</v>
      </c>
      <c r="BM288" s="219" t="s">
        <v>463</v>
      </c>
    </row>
    <row r="289" s="2" customFormat="1">
      <c r="A289" s="41"/>
      <c r="B289" s="42"/>
      <c r="C289" s="43"/>
      <c r="D289" s="221" t="s">
        <v>195</v>
      </c>
      <c r="E289" s="43"/>
      <c r="F289" s="222" t="s">
        <v>464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195</v>
      </c>
      <c r="AU289" s="20" t="s">
        <v>86</v>
      </c>
    </row>
    <row r="290" s="2" customFormat="1">
      <c r="A290" s="41"/>
      <c r="B290" s="42"/>
      <c r="C290" s="43"/>
      <c r="D290" s="226" t="s">
        <v>197</v>
      </c>
      <c r="E290" s="43"/>
      <c r="F290" s="227" t="s">
        <v>465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197</v>
      </c>
      <c r="AU290" s="20" t="s">
        <v>86</v>
      </c>
    </row>
    <row r="291" s="2" customFormat="1">
      <c r="A291" s="41"/>
      <c r="B291" s="42"/>
      <c r="C291" s="43"/>
      <c r="D291" s="221" t="s">
        <v>199</v>
      </c>
      <c r="E291" s="43"/>
      <c r="F291" s="228" t="s">
        <v>466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199</v>
      </c>
      <c r="AU291" s="20" t="s">
        <v>86</v>
      </c>
    </row>
    <row r="292" s="14" customFormat="1">
      <c r="A292" s="14"/>
      <c r="B292" s="239"/>
      <c r="C292" s="240"/>
      <c r="D292" s="221" t="s">
        <v>201</v>
      </c>
      <c r="E292" s="241" t="s">
        <v>19</v>
      </c>
      <c r="F292" s="242" t="s">
        <v>467</v>
      </c>
      <c r="G292" s="240"/>
      <c r="H292" s="243">
        <v>29.050000000000001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201</v>
      </c>
      <c r="AU292" s="249" t="s">
        <v>86</v>
      </c>
      <c r="AV292" s="14" t="s">
        <v>86</v>
      </c>
      <c r="AW292" s="14" t="s">
        <v>37</v>
      </c>
      <c r="AX292" s="14" t="s">
        <v>84</v>
      </c>
      <c r="AY292" s="249" t="s">
        <v>188</v>
      </c>
    </row>
    <row r="293" s="2" customFormat="1" ht="16.5" customHeight="1">
      <c r="A293" s="41"/>
      <c r="B293" s="42"/>
      <c r="C293" s="208" t="s">
        <v>468</v>
      </c>
      <c r="D293" s="208" t="s">
        <v>190</v>
      </c>
      <c r="E293" s="209" t="s">
        <v>469</v>
      </c>
      <c r="F293" s="210" t="s">
        <v>470</v>
      </c>
      <c r="G293" s="211" t="s">
        <v>95</v>
      </c>
      <c r="H293" s="212">
        <v>29.050000000000001</v>
      </c>
      <c r="I293" s="213"/>
      <c r="J293" s="214">
        <f>ROUND(I293*H293,2)</f>
        <v>0</v>
      </c>
      <c r="K293" s="210" t="s">
        <v>193</v>
      </c>
      <c r="L293" s="47"/>
      <c r="M293" s="215" t="s">
        <v>19</v>
      </c>
      <c r="N293" s="216" t="s">
        <v>47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116</v>
      </c>
      <c r="AT293" s="219" t="s">
        <v>190</v>
      </c>
      <c r="AU293" s="219" t="s">
        <v>86</v>
      </c>
      <c r="AY293" s="20" t="s">
        <v>188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84</v>
      </c>
      <c r="BK293" s="220">
        <f>ROUND(I293*H293,2)</f>
        <v>0</v>
      </c>
      <c r="BL293" s="20" t="s">
        <v>116</v>
      </c>
      <c r="BM293" s="219" t="s">
        <v>471</v>
      </c>
    </row>
    <row r="294" s="2" customFormat="1">
      <c r="A294" s="41"/>
      <c r="B294" s="42"/>
      <c r="C294" s="43"/>
      <c r="D294" s="221" t="s">
        <v>195</v>
      </c>
      <c r="E294" s="43"/>
      <c r="F294" s="222" t="s">
        <v>472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195</v>
      </c>
      <c r="AU294" s="20" t="s">
        <v>86</v>
      </c>
    </row>
    <row r="295" s="2" customFormat="1">
      <c r="A295" s="41"/>
      <c r="B295" s="42"/>
      <c r="C295" s="43"/>
      <c r="D295" s="226" t="s">
        <v>197</v>
      </c>
      <c r="E295" s="43"/>
      <c r="F295" s="227" t="s">
        <v>473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197</v>
      </c>
      <c r="AU295" s="20" t="s">
        <v>86</v>
      </c>
    </row>
    <row r="296" s="14" customFormat="1">
      <c r="A296" s="14"/>
      <c r="B296" s="239"/>
      <c r="C296" s="240"/>
      <c r="D296" s="221" t="s">
        <v>201</v>
      </c>
      <c r="E296" s="241" t="s">
        <v>19</v>
      </c>
      <c r="F296" s="242" t="s">
        <v>467</v>
      </c>
      <c r="G296" s="240"/>
      <c r="H296" s="243">
        <v>29.050000000000001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201</v>
      </c>
      <c r="AU296" s="249" t="s">
        <v>86</v>
      </c>
      <c r="AV296" s="14" t="s">
        <v>86</v>
      </c>
      <c r="AW296" s="14" t="s">
        <v>37</v>
      </c>
      <c r="AX296" s="14" t="s">
        <v>84</v>
      </c>
      <c r="AY296" s="249" t="s">
        <v>188</v>
      </c>
    </row>
    <row r="297" s="2" customFormat="1" ht="16.5" customHeight="1">
      <c r="A297" s="41"/>
      <c r="B297" s="42"/>
      <c r="C297" s="208" t="s">
        <v>474</v>
      </c>
      <c r="D297" s="208" t="s">
        <v>190</v>
      </c>
      <c r="E297" s="209" t="s">
        <v>475</v>
      </c>
      <c r="F297" s="210" t="s">
        <v>476</v>
      </c>
      <c r="G297" s="211" t="s">
        <v>95</v>
      </c>
      <c r="H297" s="212">
        <v>29.050000000000001</v>
      </c>
      <c r="I297" s="213"/>
      <c r="J297" s="214">
        <f>ROUND(I297*H297,2)</f>
        <v>0</v>
      </c>
      <c r="K297" s="210" t="s">
        <v>193</v>
      </c>
      <c r="L297" s="47"/>
      <c r="M297" s="215" t="s">
        <v>19</v>
      </c>
      <c r="N297" s="216" t="s">
        <v>47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116</v>
      </c>
      <c r="AT297" s="219" t="s">
        <v>190</v>
      </c>
      <c r="AU297" s="219" t="s">
        <v>86</v>
      </c>
      <c r="AY297" s="20" t="s">
        <v>188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84</v>
      </c>
      <c r="BK297" s="220">
        <f>ROUND(I297*H297,2)</f>
        <v>0</v>
      </c>
      <c r="BL297" s="20" t="s">
        <v>116</v>
      </c>
      <c r="BM297" s="219" t="s">
        <v>477</v>
      </c>
    </row>
    <row r="298" s="2" customFormat="1">
      <c r="A298" s="41"/>
      <c r="B298" s="42"/>
      <c r="C298" s="43"/>
      <c r="D298" s="221" t="s">
        <v>195</v>
      </c>
      <c r="E298" s="43"/>
      <c r="F298" s="222" t="s">
        <v>478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195</v>
      </c>
      <c r="AU298" s="20" t="s">
        <v>86</v>
      </c>
    </row>
    <row r="299" s="2" customFormat="1">
      <c r="A299" s="41"/>
      <c r="B299" s="42"/>
      <c r="C299" s="43"/>
      <c r="D299" s="226" t="s">
        <v>197</v>
      </c>
      <c r="E299" s="43"/>
      <c r="F299" s="227" t="s">
        <v>479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197</v>
      </c>
      <c r="AU299" s="20" t="s">
        <v>86</v>
      </c>
    </row>
    <row r="300" s="14" customFormat="1">
      <c r="A300" s="14"/>
      <c r="B300" s="239"/>
      <c r="C300" s="240"/>
      <c r="D300" s="221" t="s">
        <v>201</v>
      </c>
      <c r="E300" s="241" t="s">
        <v>19</v>
      </c>
      <c r="F300" s="242" t="s">
        <v>467</v>
      </c>
      <c r="G300" s="240"/>
      <c r="H300" s="243">
        <v>29.050000000000001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201</v>
      </c>
      <c r="AU300" s="249" t="s">
        <v>86</v>
      </c>
      <c r="AV300" s="14" t="s">
        <v>86</v>
      </c>
      <c r="AW300" s="14" t="s">
        <v>37</v>
      </c>
      <c r="AX300" s="14" t="s">
        <v>84</v>
      </c>
      <c r="AY300" s="249" t="s">
        <v>188</v>
      </c>
    </row>
    <row r="301" s="2" customFormat="1" ht="16.5" customHeight="1">
      <c r="A301" s="41"/>
      <c r="B301" s="42"/>
      <c r="C301" s="208" t="s">
        <v>480</v>
      </c>
      <c r="D301" s="208" t="s">
        <v>190</v>
      </c>
      <c r="E301" s="209" t="s">
        <v>481</v>
      </c>
      <c r="F301" s="210" t="s">
        <v>482</v>
      </c>
      <c r="G301" s="211" t="s">
        <v>95</v>
      </c>
      <c r="H301" s="212">
        <v>119.3</v>
      </c>
      <c r="I301" s="213"/>
      <c r="J301" s="214">
        <f>ROUND(I301*H301,2)</f>
        <v>0</v>
      </c>
      <c r="K301" s="210" t="s">
        <v>193</v>
      </c>
      <c r="L301" s="47"/>
      <c r="M301" s="215" t="s">
        <v>19</v>
      </c>
      <c r="N301" s="216" t="s">
        <v>47</v>
      </c>
      <c r="O301" s="87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9" t="s">
        <v>116</v>
      </c>
      <c r="AT301" s="219" t="s">
        <v>190</v>
      </c>
      <c r="AU301" s="219" t="s">
        <v>86</v>
      </c>
      <c r="AY301" s="20" t="s">
        <v>188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0" t="s">
        <v>84</v>
      </c>
      <c r="BK301" s="220">
        <f>ROUND(I301*H301,2)</f>
        <v>0</v>
      </c>
      <c r="BL301" s="20" t="s">
        <v>116</v>
      </c>
      <c r="BM301" s="219" t="s">
        <v>483</v>
      </c>
    </row>
    <row r="302" s="2" customFormat="1">
      <c r="A302" s="41"/>
      <c r="B302" s="42"/>
      <c r="C302" s="43"/>
      <c r="D302" s="221" t="s">
        <v>195</v>
      </c>
      <c r="E302" s="43"/>
      <c r="F302" s="222" t="s">
        <v>484</v>
      </c>
      <c r="G302" s="43"/>
      <c r="H302" s="43"/>
      <c r="I302" s="223"/>
      <c r="J302" s="43"/>
      <c r="K302" s="43"/>
      <c r="L302" s="47"/>
      <c r="M302" s="224"/>
      <c r="N302" s="225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195</v>
      </c>
      <c r="AU302" s="20" t="s">
        <v>86</v>
      </c>
    </row>
    <row r="303" s="2" customFormat="1">
      <c r="A303" s="41"/>
      <c r="B303" s="42"/>
      <c r="C303" s="43"/>
      <c r="D303" s="226" t="s">
        <v>197</v>
      </c>
      <c r="E303" s="43"/>
      <c r="F303" s="227" t="s">
        <v>485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197</v>
      </c>
      <c r="AU303" s="20" t="s">
        <v>86</v>
      </c>
    </row>
    <row r="304" s="14" customFormat="1">
      <c r="A304" s="14"/>
      <c r="B304" s="239"/>
      <c r="C304" s="240"/>
      <c r="D304" s="221" t="s">
        <v>201</v>
      </c>
      <c r="E304" s="241" t="s">
        <v>19</v>
      </c>
      <c r="F304" s="242" t="s">
        <v>222</v>
      </c>
      <c r="G304" s="240"/>
      <c r="H304" s="243">
        <v>119.3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9" t="s">
        <v>201</v>
      </c>
      <c r="AU304" s="249" t="s">
        <v>86</v>
      </c>
      <c r="AV304" s="14" t="s">
        <v>86</v>
      </c>
      <c r="AW304" s="14" t="s">
        <v>37</v>
      </c>
      <c r="AX304" s="14" t="s">
        <v>84</v>
      </c>
      <c r="AY304" s="249" t="s">
        <v>188</v>
      </c>
    </row>
    <row r="305" s="2" customFormat="1" ht="16.5" customHeight="1">
      <c r="A305" s="41"/>
      <c r="B305" s="42"/>
      <c r="C305" s="208" t="s">
        <v>486</v>
      </c>
      <c r="D305" s="208" t="s">
        <v>190</v>
      </c>
      <c r="E305" s="209" t="s">
        <v>487</v>
      </c>
      <c r="F305" s="210" t="s">
        <v>488</v>
      </c>
      <c r="G305" s="211" t="s">
        <v>95</v>
      </c>
      <c r="H305" s="212">
        <v>7.2999999999999998</v>
      </c>
      <c r="I305" s="213"/>
      <c r="J305" s="214">
        <f>ROUND(I305*H305,2)</f>
        <v>0</v>
      </c>
      <c r="K305" s="210" t="s">
        <v>193</v>
      </c>
      <c r="L305" s="47"/>
      <c r="M305" s="215" t="s">
        <v>19</v>
      </c>
      <c r="N305" s="216" t="s">
        <v>47</v>
      </c>
      <c r="O305" s="87"/>
      <c r="P305" s="217">
        <f>O305*H305</f>
        <v>0</v>
      </c>
      <c r="Q305" s="217">
        <v>0.40799999999999997</v>
      </c>
      <c r="R305" s="217">
        <f>Q305*H305</f>
        <v>2.9783999999999997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116</v>
      </c>
      <c r="AT305" s="219" t="s">
        <v>190</v>
      </c>
      <c r="AU305" s="219" t="s">
        <v>86</v>
      </c>
      <c r="AY305" s="20" t="s">
        <v>188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84</v>
      </c>
      <c r="BK305" s="220">
        <f>ROUND(I305*H305,2)</f>
        <v>0</v>
      </c>
      <c r="BL305" s="20" t="s">
        <v>116</v>
      </c>
      <c r="BM305" s="219" t="s">
        <v>489</v>
      </c>
    </row>
    <row r="306" s="2" customFormat="1">
      <c r="A306" s="41"/>
      <c r="B306" s="42"/>
      <c r="C306" s="43"/>
      <c r="D306" s="221" t="s">
        <v>195</v>
      </c>
      <c r="E306" s="43"/>
      <c r="F306" s="222" t="s">
        <v>490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195</v>
      </c>
      <c r="AU306" s="20" t="s">
        <v>86</v>
      </c>
    </row>
    <row r="307" s="2" customFormat="1">
      <c r="A307" s="41"/>
      <c r="B307" s="42"/>
      <c r="C307" s="43"/>
      <c r="D307" s="226" t="s">
        <v>197</v>
      </c>
      <c r="E307" s="43"/>
      <c r="F307" s="227" t="s">
        <v>491</v>
      </c>
      <c r="G307" s="43"/>
      <c r="H307" s="43"/>
      <c r="I307" s="223"/>
      <c r="J307" s="43"/>
      <c r="K307" s="43"/>
      <c r="L307" s="47"/>
      <c r="M307" s="224"/>
      <c r="N307" s="225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197</v>
      </c>
      <c r="AU307" s="20" t="s">
        <v>86</v>
      </c>
    </row>
    <row r="308" s="14" customFormat="1">
      <c r="A308" s="14"/>
      <c r="B308" s="239"/>
      <c r="C308" s="240"/>
      <c r="D308" s="221" t="s">
        <v>201</v>
      </c>
      <c r="E308" s="241" t="s">
        <v>19</v>
      </c>
      <c r="F308" s="242" t="s">
        <v>223</v>
      </c>
      <c r="G308" s="240"/>
      <c r="H308" s="243">
        <v>7.2999999999999998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201</v>
      </c>
      <c r="AU308" s="249" t="s">
        <v>86</v>
      </c>
      <c r="AV308" s="14" t="s">
        <v>86</v>
      </c>
      <c r="AW308" s="14" t="s">
        <v>37</v>
      </c>
      <c r="AX308" s="14" t="s">
        <v>84</v>
      </c>
      <c r="AY308" s="249" t="s">
        <v>188</v>
      </c>
    </row>
    <row r="309" s="2" customFormat="1" ht="16.5" customHeight="1">
      <c r="A309" s="41"/>
      <c r="B309" s="42"/>
      <c r="C309" s="208" t="s">
        <v>492</v>
      </c>
      <c r="D309" s="208" t="s">
        <v>190</v>
      </c>
      <c r="E309" s="209" t="s">
        <v>493</v>
      </c>
      <c r="F309" s="210" t="s">
        <v>494</v>
      </c>
      <c r="G309" s="211" t="s">
        <v>95</v>
      </c>
      <c r="H309" s="212">
        <v>29.050000000000001</v>
      </c>
      <c r="I309" s="213"/>
      <c r="J309" s="214">
        <f>ROUND(I309*H309,2)</f>
        <v>0</v>
      </c>
      <c r="K309" s="210" t="s">
        <v>193</v>
      </c>
      <c r="L309" s="47"/>
      <c r="M309" s="215" t="s">
        <v>19</v>
      </c>
      <c r="N309" s="216" t="s">
        <v>47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116</v>
      </c>
      <c r="AT309" s="219" t="s">
        <v>190</v>
      </c>
      <c r="AU309" s="219" t="s">
        <v>86</v>
      </c>
      <c r="AY309" s="20" t="s">
        <v>188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84</v>
      </c>
      <c r="BK309" s="220">
        <f>ROUND(I309*H309,2)</f>
        <v>0</v>
      </c>
      <c r="BL309" s="20" t="s">
        <v>116</v>
      </c>
      <c r="BM309" s="219" t="s">
        <v>495</v>
      </c>
    </row>
    <row r="310" s="2" customFormat="1">
      <c r="A310" s="41"/>
      <c r="B310" s="42"/>
      <c r="C310" s="43"/>
      <c r="D310" s="221" t="s">
        <v>195</v>
      </c>
      <c r="E310" s="43"/>
      <c r="F310" s="222" t="s">
        <v>496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195</v>
      </c>
      <c r="AU310" s="20" t="s">
        <v>86</v>
      </c>
    </row>
    <row r="311" s="2" customFormat="1">
      <c r="A311" s="41"/>
      <c r="B311" s="42"/>
      <c r="C311" s="43"/>
      <c r="D311" s="226" t="s">
        <v>197</v>
      </c>
      <c r="E311" s="43"/>
      <c r="F311" s="227" t="s">
        <v>497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197</v>
      </c>
      <c r="AU311" s="20" t="s">
        <v>86</v>
      </c>
    </row>
    <row r="312" s="14" customFormat="1">
      <c r="A312" s="14"/>
      <c r="B312" s="239"/>
      <c r="C312" s="240"/>
      <c r="D312" s="221" t="s">
        <v>201</v>
      </c>
      <c r="E312" s="241" t="s">
        <v>19</v>
      </c>
      <c r="F312" s="242" t="s">
        <v>144</v>
      </c>
      <c r="G312" s="240"/>
      <c r="H312" s="243">
        <v>29.050000000000001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9" t="s">
        <v>201</v>
      </c>
      <c r="AU312" s="249" t="s">
        <v>86</v>
      </c>
      <c r="AV312" s="14" t="s">
        <v>86</v>
      </c>
      <c r="AW312" s="14" t="s">
        <v>37</v>
      </c>
      <c r="AX312" s="14" t="s">
        <v>84</v>
      </c>
      <c r="AY312" s="249" t="s">
        <v>188</v>
      </c>
    </row>
    <row r="313" s="2" customFormat="1" ht="16.5" customHeight="1">
      <c r="A313" s="41"/>
      <c r="B313" s="42"/>
      <c r="C313" s="208" t="s">
        <v>498</v>
      </c>
      <c r="D313" s="208" t="s">
        <v>190</v>
      </c>
      <c r="E313" s="209" t="s">
        <v>499</v>
      </c>
      <c r="F313" s="210" t="s">
        <v>500</v>
      </c>
      <c r="G313" s="211" t="s">
        <v>95</v>
      </c>
      <c r="H313" s="212">
        <v>29.050000000000001</v>
      </c>
      <c r="I313" s="213"/>
      <c r="J313" s="214">
        <f>ROUND(I313*H313,2)</f>
        <v>0</v>
      </c>
      <c r="K313" s="210" t="s">
        <v>193</v>
      </c>
      <c r="L313" s="47"/>
      <c r="M313" s="215" t="s">
        <v>19</v>
      </c>
      <c r="N313" s="216" t="s">
        <v>47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116</v>
      </c>
      <c r="AT313" s="219" t="s">
        <v>190</v>
      </c>
      <c r="AU313" s="219" t="s">
        <v>86</v>
      </c>
      <c r="AY313" s="20" t="s">
        <v>188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84</v>
      </c>
      <c r="BK313" s="220">
        <f>ROUND(I313*H313,2)</f>
        <v>0</v>
      </c>
      <c r="BL313" s="20" t="s">
        <v>116</v>
      </c>
      <c r="BM313" s="219" t="s">
        <v>501</v>
      </c>
    </row>
    <row r="314" s="2" customFormat="1">
      <c r="A314" s="41"/>
      <c r="B314" s="42"/>
      <c r="C314" s="43"/>
      <c r="D314" s="221" t="s">
        <v>195</v>
      </c>
      <c r="E314" s="43"/>
      <c r="F314" s="222" t="s">
        <v>502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195</v>
      </c>
      <c r="AU314" s="20" t="s">
        <v>86</v>
      </c>
    </row>
    <row r="315" s="2" customFormat="1">
      <c r="A315" s="41"/>
      <c r="B315" s="42"/>
      <c r="C315" s="43"/>
      <c r="D315" s="226" t="s">
        <v>197</v>
      </c>
      <c r="E315" s="43"/>
      <c r="F315" s="227" t="s">
        <v>503</v>
      </c>
      <c r="G315" s="43"/>
      <c r="H315" s="43"/>
      <c r="I315" s="223"/>
      <c r="J315" s="43"/>
      <c r="K315" s="43"/>
      <c r="L315" s="47"/>
      <c r="M315" s="224"/>
      <c r="N315" s="22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197</v>
      </c>
      <c r="AU315" s="20" t="s">
        <v>86</v>
      </c>
    </row>
    <row r="316" s="14" customFormat="1">
      <c r="A316" s="14"/>
      <c r="B316" s="239"/>
      <c r="C316" s="240"/>
      <c r="D316" s="221" t="s">
        <v>201</v>
      </c>
      <c r="E316" s="241" t="s">
        <v>19</v>
      </c>
      <c r="F316" s="242" t="s">
        <v>144</v>
      </c>
      <c r="G316" s="240"/>
      <c r="H316" s="243">
        <v>29.050000000000001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201</v>
      </c>
      <c r="AU316" s="249" t="s">
        <v>86</v>
      </c>
      <c r="AV316" s="14" t="s">
        <v>86</v>
      </c>
      <c r="AW316" s="14" t="s">
        <v>37</v>
      </c>
      <c r="AX316" s="14" t="s">
        <v>84</v>
      </c>
      <c r="AY316" s="249" t="s">
        <v>188</v>
      </c>
    </row>
    <row r="317" s="2" customFormat="1" ht="21.75" customHeight="1">
      <c r="A317" s="41"/>
      <c r="B317" s="42"/>
      <c r="C317" s="208" t="s">
        <v>504</v>
      </c>
      <c r="D317" s="208" t="s">
        <v>190</v>
      </c>
      <c r="E317" s="209" t="s">
        <v>505</v>
      </c>
      <c r="F317" s="210" t="s">
        <v>506</v>
      </c>
      <c r="G317" s="211" t="s">
        <v>95</v>
      </c>
      <c r="H317" s="212">
        <v>29.050000000000001</v>
      </c>
      <c r="I317" s="213"/>
      <c r="J317" s="214">
        <f>ROUND(I317*H317,2)</f>
        <v>0</v>
      </c>
      <c r="K317" s="210" t="s">
        <v>193</v>
      </c>
      <c r="L317" s="47"/>
      <c r="M317" s="215" t="s">
        <v>19</v>
      </c>
      <c r="N317" s="216" t="s">
        <v>47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116</v>
      </c>
      <c r="AT317" s="219" t="s">
        <v>190</v>
      </c>
      <c r="AU317" s="219" t="s">
        <v>86</v>
      </c>
      <c r="AY317" s="20" t="s">
        <v>188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84</v>
      </c>
      <c r="BK317" s="220">
        <f>ROUND(I317*H317,2)</f>
        <v>0</v>
      </c>
      <c r="BL317" s="20" t="s">
        <v>116</v>
      </c>
      <c r="BM317" s="219" t="s">
        <v>507</v>
      </c>
    </row>
    <row r="318" s="2" customFormat="1">
      <c r="A318" s="41"/>
      <c r="B318" s="42"/>
      <c r="C318" s="43"/>
      <c r="D318" s="221" t="s">
        <v>195</v>
      </c>
      <c r="E318" s="43"/>
      <c r="F318" s="222" t="s">
        <v>508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195</v>
      </c>
      <c r="AU318" s="20" t="s">
        <v>86</v>
      </c>
    </row>
    <row r="319" s="2" customFormat="1">
      <c r="A319" s="41"/>
      <c r="B319" s="42"/>
      <c r="C319" s="43"/>
      <c r="D319" s="226" t="s">
        <v>197</v>
      </c>
      <c r="E319" s="43"/>
      <c r="F319" s="227" t="s">
        <v>509</v>
      </c>
      <c r="G319" s="43"/>
      <c r="H319" s="43"/>
      <c r="I319" s="223"/>
      <c r="J319" s="43"/>
      <c r="K319" s="43"/>
      <c r="L319" s="47"/>
      <c r="M319" s="224"/>
      <c r="N319" s="225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197</v>
      </c>
      <c r="AU319" s="20" t="s">
        <v>86</v>
      </c>
    </row>
    <row r="320" s="14" customFormat="1">
      <c r="A320" s="14"/>
      <c r="B320" s="239"/>
      <c r="C320" s="240"/>
      <c r="D320" s="221" t="s">
        <v>201</v>
      </c>
      <c r="E320" s="241" t="s">
        <v>144</v>
      </c>
      <c r="F320" s="242" t="s">
        <v>123</v>
      </c>
      <c r="G320" s="240"/>
      <c r="H320" s="243">
        <v>29.050000000000001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9" t="s">
        <v>201</v>
      </c>
      <c r="AU320" s="249" t="s">
        <v>86</v>
      </c>
      <c r="AV320" s="14" t="s">
        <v>86</v>
      </c>
      <c r="AW320" s="14" t="s">
        <v>37</v>
      </c>
      <c r="AX320" s="14" t="s">
        <v>84</v>
      </c>
      <c r="AY320" s="249" t="s">
        <v>188</v>
      </c>
    </row>
    <row r="321" s="2" customFormat="1" ht="16.5" customHeight="1">
      <c r="A321" s="41"/>
      <c r="B321" s="42"/>
      <c r="C321" s="208" t="s">
        <v>510</v>
      </c>
      <c r="D321" s="208" t="s">
        <v>190</v>
      </c>
      <c r="E321" s="209" t="s">
        <v>511</v>
      </c>
      <c r="F321" s="210" t="s">
        <v>512</v>
      </c>
      <c r="G321" s="211" t="s">
        <v>95</v>
      </c>
      <c r="H321" s="212">
        <v>27.449999999999999</v>
      </c>
      <c r="I321" s="213"/>
      <c r="J321" s="214">
        <f>ROUND(I321*H321,2)</f>
        <v>0</v>
      </c>
      <c r="K321" s="210" t="s">
        <v>193</v>
      </c>
      <c r="L321" s="47"/>
      <c r="M321" s="215" t="s">
        <v>19</v>
      </c>
      <c r="N321" s="216" t="s">
        <v>47</v>
      </c>
      <c r="O321" s="87"/>
      <c r="P321" s="217">
        <f>O321*H321</f>
        <v>0</v>
      </c>
      <c r="Q321" s="217">
        <v>0.089219999999999994</v>
      </c>
      <c r="R321" s="217">
        <f>Q321*H321</f>
        <v>2.4490889999999998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116</v>
      </c>
      <c r="AT321" s="219" t="s">
        <v>190</v>
      </c>
      <c r="AU321" s="219" t="s">
        <v>86</v>
      </c>
      <c r="AY321" s="20" t="s">
        <v>188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84</v>
      </c>
      <c r="BK321" s="220">
        <f>ROUND(I321*H321,2)</f>
        <v>0</v>
      </c>
      <c r="BL321" s="20" t="s">
        <v>116</v>
      </c>
      <c r="BM321" s="219" t="s">
        <v>513</v>
      </c>
    </row>
    <row r="322" s="2" customFormat="1">
      <c r="A322" s="41"/>
      <c r="B322" s="42"/>
      <c r="C322" s="43"/>
      <c r="D322" s="221" t="s">
        <v>195</v>
      </c>
      <c r="E322" s="43"/>
      <c r="F322" s="222" t="s">
        <v>514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195</v>
      </c>
      <c r="AU322" s="20" t="s">
        <v>86</v>
      </c>
    </row>
    <row r="323" s="2" customFormat="1">
      <c r="A323" s="41"/>
      <c r="B323" s="42"/>
      <c r="C323" s="43"/>
      <c r="D323" s="226" t="s">
        <v>197</v>
      </c>
      <c r="E323" s="43"/>
      <c r="F323" s="227" t="s">
        <v>515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197</v>
      </c>
      <c r="AU323" s="20" t="s">
        <v>86</v>
      </c>
    </row>
    <row r="324" s="13" customFormat="1">
      <c r="A324" s="13"/>
      <c r="B324" s="229"/>
      <c r="C324" s="230"/>
      <c r="D324" s="221" t="s">
        <v>201</v>
      </c>
      <c r="E324" s="231" t="s">
        <v>19</v>
      </c>
      <c r="F324" s="232" t="s">
        <v>516</v>
      </c>
      <c r="G324" s="230"/>
      <c r="H324" s="231" t="s">
        <v>19</v>
      </c>
      <c r="I324" s="233"/>
      <c r="J324" s="230"/>
      <c r="K324" s="230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201</v>
      </c>
      <c r="AU324" s="238" t="s">
        <v>86</v>
      </c>
      <c r="AV324" s="13" t="s">
        <v>84</v>
      </c>
      <c r="AW324" s="13" t="s">
        <v>37</v>
      </c>
      <c r="AX324" s="13" t="s">
        <v>76</v>
      </c>
      <c r="AY324" s="238" t="s">
        <v>188</v>
      </c>
    </row>
    <row r="325" s="14" customFormat="1">
      <c r="A325" s="14"/>
      <c r="B325" s="239"/>
      <c r="C325" s="240"/>
      <c r="D325" s="221" t="s">
        <v>201</v>
      </c>
      <c r="E325" s="241" t="s">
        <v>19</v>
      </c>
      <c r="F325" s="242" t="s">
        <v>93</v>
      </c>
      <c r="G325" s="240"/>
      <c r="H325" s="243">
        <v>27.449999999999999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201</v>
      </c>
      <c r="AU325" s="249" t="s">
        <v>86</v>
      </c>
      <c r="AV325" s="14" t="s">
        <v>86</v>
      </c>
      <c r="AW325" s="14" t="s">
        <v>37</v>
      </c>
      <c r="AX325" s="14" t="s">
        <v>84</v>
      </c>
      <c r="AY325" s="249" t="s">
        <v>188</v>
      </c>
    </row>
    <row r="326" s="2" customFormat="1" ht="21.75" customHeight="1">
      <c r="A326" s="41"/>
      <c r="B326" s="42"/>
      <c r="C326" s="208" t="s">
        <v>517</v>
      </c>
      <c r="D326" s="208" t="s">
        <v>190</v>
      </c>
      <c r="E326" s="209" t="s">
        <v>518</v>
      </c>
      <c r="F326" s="210" t="s">
        <v>519</v>
      </c>
      <c r="G326" s="211" t="s">
        <v>95</v>
      </c>
      <c r="H326" s="212">
        <v>27.449999999999999</v>
      </c>
      <c r="I326" s="213"/>
      <c r="J326" s="214">
        <f>ROUND(I326*H326,2)</f>
        <v>0</v>
      </c>
      <c r="K326" s="210" t="s">
        <v>193</v>
      </c>
      <c r="L326" s="47"/>
      <c r="M326" s="215" t="s">
        <v>19</v>
      </c>
      <c r="N326" s="216" t="s">
        <v>47</v>
      </c>
      <c r="O326" s="87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9" t="s">
        <v>116</v>
      </c>
      <c r="AT326" s="219" t="s">
        <v>190</v>
      </c>
      <c r="AU326" s="219" t="s">
        <v>86</v>
      </c>
      <c r="AY326" s="20" t="s">
        <v>188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0" t="s">
        <v>84</v>
      </c>
      <c r="BK326" s="220">
        <f>ROUND(I326*H326,2)</f>
        <v>0</v>
      </c>
      <c r="BL326" s="20" t="s">
        <v>116</v>
      </c>
      <c r="BM326" s="219" t="s">
        <v>520</v>
      </c>
    </row>
    <row r="327" s="2" customFormat="1">
      <c r="A327" s="41"/>
      <c r="B327" s="42"/>
      <c r="C327" s="43"/>
      <c r="D327" s="221" t="s">
        <v>195</v>
      </c>
      <c r="E327" s="43"/>
      <c r="F327" s="222" t="s">
        <v>521</v>
      </c>
      <c r="G327" s="43"/>
      <c r="H327" s="43"/>
      <c r="I327" s="223"/>
      <c r="J327" s="43"/>
      <c r="K327" s="43"/>
      <c r="L327" s="47"/>
      <c r="M327" s="224"/>
      <c r="N327" s="225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195</v>
      </c>
      <c r="AU327" s="20" t="s">
        <v>86</v>
      </c>
    </row>
    <row r="328" s="2" customFormat="1">
      <c r="A328" s="41"/>
      <c r="B328" s="42"/>
      <c r="C328" s="43"/>
      <c r="D328" s="226" t="s">
        <v>197</v>
      </c>
      <c r="E328" s="43"/>
      <c r="F328" s="227" t="s">
        <v>522</v>
      </c>
      <c r="G328" s="43"/>
      <c r="H328" s="43"/>
      <c r="I328" s="223"/>
      <c r="J328" s="43"/>
      <c r="K328" s="43"/>
      <c r="L328" s="47"/>
      <c r="M328" s="224"/>
      <c r="N328" s="22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197</v>
      </c>
      <c r="AU328" s="20" t="s">
        <v>86</v>
      </c>
    </row>
    <row r="329" s="14" customFormat="1">
      <c r="A329" s="14"/>
      <c r="B329" s="239"/>
      <c r="C329" s="240"/>
      <c r="D329" s="221" t="s">
        <v>201</v>
      </c>
      <c r="E329" s="241" t="s">
        <v>19</v>
      </c>
      <c r="F329" s="242" t="s">
        <v>93</v>
      </c>
      <c r="G329" s="240"/>
      <c r="H329" s="243">
        <v>27.449999999999999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201</v>
      </c>
      <c r="AU329" s="249" t="s">
        <v>86</v>
      </c>
      <c r="AV329" s="14" t="s">
        <v>86</v>
      </c>
      <c r="AW329" s="14" t="s">
        <v>37</v>
      </c>
      <c r="AX329" s="14" t="s">
        <v>84</v>
      </c>
      <c r="AY329" s="249" t="s">
        <v>188</v>
      </c>
    </row>
    <row r="330" s="2" customFormat="1" ht="21.75" customHeight="1">
      <c r="A330" s="41"/>
      <c r="B330" s="42"/>
      <c r="C330" s="208" t="s">
        <v>523</v>
      </c>
      <c r="D330" s="208" t="s">
        <v>190</v>
      </c>
      <c r="E330" s="209" t="s">
        <v>524</v>
      </c>
      <c r="F330" s="210" t="s">
        <v>525</v>
      </c>
      <c r="G330" s="211" t="s">
        <v>95</v>
      </c>
      <c r="H330" s="212">
        <v>119.3</v>
      </c>
      <c r="I330" s="213"/>
      <c r="J330" s="214">
        <f>ROUND(I330*H330,2)</f>
        <v>0</v>
      </c>
      <c r="K330" s="210" t="s">
        <v>193</v>
      </c>
      <c r="L330" s="47"/>
      <c r="M330" s="215" t="s">
        <v>19</v>
      </c>
      <c r="N330" s="216" t="s">
        <v>47</v>
      </c>
      <c r="O330" s="87"/>
      <c r="P330" s="217">
        <f>O330*H330</f>
        <v>0</v>
      </c>
      <c r="Q330" s="217">
        <v>0.11162</v>
      </c>
      <c r="R330" s="217">
        <f>Q330*H330</f>
        <v>13.316265999999999</v>
      </c>
      <c r="S330" s="217">
        <v>0</v>
      </c>
      <c r="T330" s="218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9" t="s">
        <v>116</v>
      </c>
      <c r="AT330" s="219" t="s">
        <v>190</v>
      </c>
      <c r="AU330" s="219" t="s">
        <v>86</v>
      </c>
      <c r="AY330" s="20" t="s">
        <v>188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0" t="s">
        <v>84</v>
      </c>
      <c r="BK330" s="220">
        <f>ROUND(I330*H330,2)</f>
        <v>0</v>
      </c>
      <c r="BL330" s="20" t="s">
        <v>116</v>
      </c>
      <c r="BM330" s="219" t="s">
        <v>526</v>
      </c>
    </row>
    <row r="331" s="2" customFormat="1">
      <c r="A331" s="41"/>
      <c r="B331" s="42"/>
      <c r="C331" s="43"/>
      <c r="D331" s="221" t="s">
        <v>195</v>
      </c>
      <c r="E331" s="43"/>
      <c r="F331" s="222" t="s">
        <v>527</v>
      </c>
      <c r="G331" s="43"/>
      <c r="H331" s="43"/>
      <c r="I331" s="223"/>
      <c r="J331" s="43"/>
      <c r="K331" s="43"/>
      <c r="L331" s="47"/>
      <c r="M331" s="224"/>
      <c r="N331" s="225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195</v>
      </c>
      <c r="AU331" s="20" t="s">
        <v>86</v>
      </c>
    </row>
    <row r="332" s="2" customFormat="1">
      <c r="A332" s="41"/>
      <c r="B332" s="42"/>
      <c r="C332" s="43"/>
      <c r="D332" s="226" t="s">
        <v>197</v>
      </c>
      <c r="E332" s="43"/>
      <c r="F332" s="227" t="s">
        <v>528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197</v>
      </c>
      <c r="AU332" s="20" t="s">
        <v>86</v>
      </c>
    </row>
    <row r="333" s="14" customFormat="1">
      <c r="A333" s="14"/>
      <c r="B333" s="239"/>
      <c r="C333" s="240"/>
      <c r="D333" s="221" t="s">
        <v>201</v>
      </c>
      <c r="E333" s="241" t="s">
        <v>19</v>
      </c>
      <c r="F333" s="242" t="s">
        <v>97</v>
      </c>
      <c r="G333" s="240"/>
      <c r="H333" s="243">
        <v>119.3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9" t="s">
        <v>201</v>
      </c>
      <c r="AU333" s="249" t="s">
        <v>86</v>
      </c>
      <c r="AV333" s="14" t="s">
        <v>86</v>
      </c>
      <c r="AW333" s="14" t="s">
        <v>37</v>
      </c>
      <c r="AX333" s="14" t="s">
        <v>84</v>
      </c>
      <c r="AY333" s="249" t="s">
        <v>188</v>
      </c>
    </row>
    <row r="334" s="2" customFormat="1" ht="16.5" customHeight="1">
      <c r="A334" s="41"/>
      <c r="B334" s="42"/>
      <c r="C334" s="261" t="s">
        <v>529</v>
      </c>
      <c r="D334" s="261" t="s">
        <v>395</v>
      </c>
      <c r="E334" s="262" t="s">
        <v>530</v>
      </c>
      <c r="F334" s="263" t="s">
        <v>531</v>
      </c>
      <c r="G334" s="264" t="s">
        <v>95</v>
      </c>
      <c r="H334" s="265">
        <v>59.649999999999999</v>
      </c>
      <c r="I334" s="266"/>
      <c r="J334" s="267">
        <f>ROUND(I334*H334,2)</f>
        <v>0</v>
      </c>
      <c r="K334" s="263" t="s">
        <v>193</v>
      </c>
      <c r="L334" s="268"/>
      <c r="M334" s="269" t="s">
        <v>19</v>
      </c>
      <c r="N334" s="270" t="s">
        <v>47</v>
      </c>
      <c r="O334" s="87"/>
      <c r="P334" s="217">
        <f>O334*H334</f>
        <v>0</v>
      </c>
      <c r="Q334" s="217">
        <v>0.17599999999999999</v>
      </c>
      <c r="R334" s="217">
        <f>Q334*H334</f>
        <v>10.498399999999998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120</v>
      </c>
      <c r="AT334" s="219" t="s">
        <v>395</v>
      </c>
      <c r="AU334" s="219" t="s">
        <v>86</v>
      </c>
      <c r="AY334" s="20" t="s">
        <v>188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84</v>
      </c>
      <c r="BK334" s="220">
        <f>ROUND(I334*H334,2)</f>
        <v>0</v>
      </c>
      <c r="BL334" s="20" t="s">
        <v>116</v>
      </c>
      <c r="BM334" s="219" t="s">
        <v>532</v>
      </c>
    </row>
    <row r="335" s="2" customFormat="1">
      <c r="A335" s="41"/>
      <c r="B335" s="42"/>
      <c r="C335" s="43"/>
      <c r="D335" s="221" t="s">
        <v>195</v>
      </c>
      <c r="E335" s="43"/>
      <c r="F335" s="222" t="s">
        <v>531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195</v>
      </c>
      <c r="AU335" s="20" t="s">
        <v>86</v>
      </c>
    </row>
    <row r="336" s="13" customFormat="1">
      <c r="A336" s="13"/>
      <c r="B336" s="229"/>
      <c r="C336" s="230"/>
      <c r="D336" s="221" t="s">
        <v>201</v>
      </c>
      <c r="E336" s="231" t="s">
        <v>19</v>
      </c>
      <c r="F336" s="232" t="s">
        <v>533</v>
      </c>
      <c r="G336" s="230"/>
      <c r="H336" s="231" t="s">
        <v>19</v>
      </c>
      <c r="I336" s="233"/>
      <c r="J336" s="230"/>
      <c r="K336" s="230"/>
      <c r="L336" s="234"/>
      <c r="M336" s="235"/>
      <c r="N336" s="236"/>
      <c r="O336" s="236"/>
      <c r="P336" s="236"/>
      <c r="Q336" s="236"/>
      <c r="R336" s="236"/>
      <c r="S336" s="236"/>
      <c r="T336" s="23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8" t="s">
        <v>201</v>
      </c>
      <c r="AU336" s="238" t="s">
        <v>86</v>
      </c>
      <c r="AV336" s="13" t="s">
        <v>84</v>
      </c>
      <c r="AW336" s="13" t="s">
        <v>37</v>
      </c>
      <c r="AX336" s="13" t="s">
        <v>76</v>
      </c>
      <c r="AY336" s="238" t="s">
        <v>188</v>
      </c>
    </row>
    <row r="337" s="14" customFormat="1">
      <c r="A337" s="14"/>
      <c r="B337" s="239"/>
      <c r="C337" s="240"/>
      <c r="D337" s="221" t="s">
        <v>201</v>
      </c>
      <c r="E337" s="241" t="s">
        <v>19</v>
      </c>
      <c r="F337" s="242" t="s">
        <v>534</v>
      </c>
      <c r="G337" s="240"/>
      <c r="H337" s="243">
        <v>59.649999999999999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9" t="s">
        <v>201</v>
      </c>
      <c r="AU337" s="249" t="s">
        <v>86</v>
      </c>
      <c r="AV337" s="14" t="s">
        <v>86</v>
      </c>
      <c r="AW337" s="14" t="s">
        <v>37</v>
      </c>
      <c r="AX337" s="14" t="s">
        <v>84</v>
      </c>
      <c r="AY337" s="249" t="s">
        <v>188</v>
      </c>
    </row>
    <row r="338" s="2" customFormat="1" ht="21.75" customHeight="1">
      <c r="A338" s="41"/>
      <c r="B338" s="42"/>
      <c r="C338" s="208" t="s">
        <v>535</v>
      </c>
      <c r="D338" s="208" t="s">
        <v>190</v>
      </c>
      <c r="E338" s="209" t="s">
        <v>536</v>
      </c>
      <c r="F338" s="210" t="s">
        <v>537</v>
      </c>
      <c r="G338" s="211" t="s">
        <v>95</v>
      </c>
      <c r="H338" s="212">
        <v>119.3</v>
      </c>
      <c r="I338" s="213"/>
      <c r="J338" s="214">
        <f>ROUND(I338*H338,2)</f>
        <v>0</v>
      </c>
      <c r="K338" s="210" t="s">
        <v>193</v>
      </c>
      <c r="L338" s="47"/>
      <c r="M338" s="215" t="s">
        <v>19</v>
      </c>
      <c r="N338" s="216" t="s">
        <v>47</v>
      </c>
      <c r="O338" s="87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9" t="s">
        <v>116</v>
      </c>
      <c r="AT338" s="219" t="s">
        <v>190</v>
      </c>
      <c r="AU338" s="219" t="s">
        <v>86</v>
      </c>
      <c r="AY338" s="20" t="s">
        <v>188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0" t="s">
        <v>84</v>
      </c>
      <c r="BK338" s="220">
        <f>ROUND(I338*H338,2)</f>
        <v>0</v>
      </c>
      <c r="BL338" s="20" t="s">
        <v>116</v>
      </c>
      <c r="BM338" s="219" t="s">
        <v>538</v>
      </c>
    </row>
    <row r="339" s="2" customFormat="1">
      <c r="A339" s="41"/>
      <c r="B339" s="42"/>
      <c r="C339" s="43"/>
      <c r="D339" s="221" t="s">
        <v>195</v>
      </c>
      <c r="E339" s="43"/>
      <c r="F339" s="222" t="s">
        <v>539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195</v>
      </c>
      <c r="AU339" s="20" t="s">
        <v>86</v>
      </c>
    </row>
    <row r="340" s="2" customFormat="1">
      <c r="A340" s="41"/>
      <c r="B340" s="42"/>
      <c r="C340" s="43"/>
      <c r="D340" s="226" t="s">
        <v>197</v>
      </c>
      <c r="E340" s="43"/>
      <c r="F340" s="227" t="s">
        <v>540</v>
      </c>
      <c r="G340" s="43"/>
      <c r="H340" s="43"/>
      <c r="I340" s="223"/>
      <c r="J340" s="43"/>
      <c r="K340" s="43"/>
      <c r="L340" s="47"/>
      <c r="M340" s="224"/>
      <c r="N340" s="225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197</v>
      </c>
      <c r="AU340" s="20" t="s">
        <v>86</v>
      </c>
    </row>
    <row r="341" s="2" customFormat="1">
      <c r="A341" s="41"/>
      <c r="B341" s="42"/>
      <c r="C341" s="43"/>
      <c r="D341" s="221" t="s">
        <v>199</v>
      </c>
      <c r="E341" s="43"/>
      <c r="F341" s="228" t="s">
        <v>541</v>
      </c>
      <c r="G341" s="43"/>
      <c r="H341" s="43"/>
      <c r="I341" s="223"/>
      <c r="J341" s="43"/>
      <c r="K341" s="43"/>
      <c r="L341" s="47"/>
      <c r="M341" s="224"/>
      <c r="N341" s="225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199</v>
      </c>
      <c r="AU341" s="20" t="s">
        <v>86</v>
      </c>
    </row>
    <row r="342" s="14" customFormat="1">
      <c r="A342" s="14"/>
      <c r="B342" s="239"/>
      <c r="C342" s="240"/>
      <c r="D342" s="221" t="s">
        <v>201</v>
      </c>
      <c r="E342" s="241" t="s">
        <v>19</v>
      </c>
      <c r="F342" s="242" t="s">
        <v>97</v>
      </c>
      <c r="G342" s="240"/>
      <c r="H342" s="243">
        <v>119.3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201</v>
      </c>
      <c r="AU342" s="249" t="s">
        <v>86</v>
      </c>
      <c r="AV342" s="14" t="s">
        <v>86</v>
      </c>
      <c r="AW342" s="14" t="s">
        <v>37</v>
      </c>
      <c r="AX342" s="14" t="s">
        <v>84</v>
      </c>
      <c r="AY342" s="249" t="s">
        <v>188</v>
      </c>
    </row>
    <row r="343" s="12" customFormat="1" ht="22.8" customHeight="1">
      <c r="A343" s="12"/>
      <c r="B343" s="192"/>
      <c r="C343" s="193"/>
      <c r="D343" s="194" t="s">
        <v>75</v>
      </c>
      <c r="E343" s="206" t="s">
        <v>120</v>
      </c>
      <c r="F343" s="206" t="s">
        <v>542</v>
      </c>
      <c r="G343" s="193"/>
      <c r="H343" s="193"/>
      <c r="I343" s="196"/>
      <c r="J343" s="207">
        <f>BK343</f>
        <v>0</v>
      </c>
      <c r="K343" s="193"/>
      <c r="L343" s="198"/>
      <c r="M343" s="199"/>
      <c r="N343" s="200"/>
      <c r="O343" s="200"/>
      <c r="P343" s="201">
        <f>SUM(P344:P534)</f>
        <v>0</v>
      </c>
      <c r="Q343" s="200"/>
      <c r="R343" s="201">
        <f>SUM(R344:R534)</f>
        <v>7.1135981199999998</v>
      </c>
      <c r="S343" s="200"/>
      <c r="T343" s="202">
        <f>SUM(T344:T534)</f>
        <v>1.7494000000000001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3" t="s">
        <v>84</v>
      </c>
      <c r="AT343" s="204" t="s">
        <v>75</v>
      </c>
      <c r="AU343" s="204" t="s">
        <v>84</v>
      </c>
      <c r="AY343" s="203" t="s">
        <v>188</v>
      </c>
      <c r="BK343" s="205">
        <f>SUM(BK344:BK534)</f>
        <v>0</v>
      </c>
    </row>
    <row r="344" s="2" customFormat="1" ht="16.5" customHeight="1">
      <c r="A344" s="41"/>
      <c r="B344" s="42"/>
      <c r="C344" s="208" t="s">
        <v>543</v>
      </c>
      <c r="D344" s="208" t="s">
        <v>190</v>
      </c>
      <c r="E344" s="209" t="s">
        <v>544</v>
      </c>
      <c r="F344" s="210" t="s">
        <v>545</v>
      </c>
      <c r="G344" s="211" t="s">
        <v>136</v>
      </c>
      <c r="H344" s="212">
        <v>106.2</v>
      </c>
      <c r="I344" s="213"/>
      <c r="J344" s="214">
        <f>ROUND(I344*H344,2)</f>
        <v>0</v>
      </c>
      <c r="K344" s="210" t="s">
        <v>193</v>
      </c>
      <c r="L344" s="47"/>
      <c r="M344" s="215" t="s">
        <v>19</v>
      </c>
      <c r="N344" s="216" t="s">
        <v>47</v>
      </c>
      <c r="O344" s="87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9" t="s">
        <v>116</v>
      </c>
      <c r="AT344" s="219" t="s">
        <v>190</v>
      </c>
      <c r="AU344" s="219" t="s">
        <v>86</v>
      </c>
      <c r="AY344" s="20" t="s">
        <v>188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0" t="s">
        <v>84</v>
      </c>
      <c r="BK344" s="220">
        <f>ROUND(I344*H344,2)</f>
        <v>0</v>
      </c>
      <c r="BL344" s="20" t="s">
        <v>116</v>
      </c>
      <c r="BM344" s="219" t="s">
        <v>546</v>
      </c>
    </row>
    <row r="345" s="2" customFormat="1">
      <c r="A345" s="41"/>
      <c r="B345" s="42"/>
      <c r="C345" s="43"/>
      <c r="D345" s="221" t="s">
        <v>195</v>
      </c>
      <c r="E345" s="43"/>
      <c r="F345" s="222" t="s">
        <v>547</v>
      </c>
      <c r="G345" s="43"/>
      <c r="H345" s="43"/>
      <c r="I345" s="223"/>
      <c r="J345" s="43"/>
      <c r="K345" s="43"/>
      <c r="L345" s="47"/>
      <c r="M345" s="224"/>
      <c r="N345" s="225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195</v>
      </c>
      <c r="AU345" s="20" t="s">
        <v>86</v>
      </c>
    </row>
    <row r="346" s="2" customFormat="1">
      <c r="A346" s="41"/>
      <c r="B346" s="42"/>
      <c r="C346" s="43"/>
      <c r="D346" s="226" t="s">
        <v>197</v>
      </c>
      <c r="E346" s="43"/>
      <c r="F346" s="227" t="s">
        <v>548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197</v>
      </c>
      <c r="AU346" s="20" t="s">
        <v>86</v>
      </c>
    </row>
    <row r="347" s="2" customFormat="1" ht="16.5" customHeight="1">
      <c r="A347" s="41"/>
      <c r="B347" s="42"/>
      <c r="C347" s="261" t="s">
        <v>549</v>
      </c>
      <c r="D347" s="261" t="s">
        <v>395</v>
      </c>
      <c r="E347" s="262" t="s">
        <v>550</v>
      </c>
      <c r="F347" s="263" t="s">
        <v>551</v>
      </c>
      <c r="G347" s="264" t="s">
        <v>136</v>
      </c>
      <c r="H347" s="265">
        <v>107.262</v>
      </c>
      <c r="I347" s="266"/>
      <c r="J347" s="267">
        <f>ROUND(I347*H347,2)</f>
        <v>0</v>
      </c>
      <c r="K347" s="263" t="s">
        <v>19</v>
      </c>
      <c r="L347" s="268"/>
      <c r="M347" s="269" t="s">
        <v>19</v>
      </c>
      <c r="N347" s="270" t="s">
        <v>47</v>
      </c>
      <c r="O347" s="87"/>
      <c r="P347" s="217">
        <f>O347*H347</f>
        <v>0</v>
      </c>
      <c r="Q347" s="217">
        <v>0.036999999999999998</v>
      </c>
      <c r="R347" s="217">
        <f>Q347*H347</f>
        <v>3.9686939999999997</v>
      </c>
      <c r="S347" s="217">
        <v>0</v>
      </c>
      <c r="T347" s="218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9" t="s">
        <v>120</v>
      </c>
      <c r="AT347" s="219" t="s">
        <v>395</v>
      </c>
      <c r="AU347" s="219" t="s">
        <v>86</v>
      </c>
      <c r="AY347" s="20" t="s">
        <v>188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20" t="s">
        <v>84</v>
      </c>
      <c r="BK347" s="220">
        <f>ROUND(I347*H347,2)</f>
        <v>0</v>
      </c>
      <c r="BL347" s="20" t="s">
        <v>116</v>
      </c>
      <c r="BM347" s="219" t="s">
        <v>552</v>
      </c>
    </row>
    <row r="348" s="2" customFormat="1">
      <c r="A348" s="41"/>
      <c r="B348" s="42"/>
      <c r="C348" s="43"/>
      <c r="D348" s="221" t="s">
        <v>195</v>
      </c>
      <c r="E348" s="43"/>
      <c r="F348" s="222" t="s">
        <v>551</v>
      </c>
      <c r="G348" s="43"/>
      <c r="H348" s="43"/>
      <c r="I348" s="223"/>
      <c r="J348" s="43"/>
      <c r="K348" s="43"/>
      <c r="L348" s="47"/>
      <c r="M348" s="224"/>
      <c r="N348" s="225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195</v>
      </c>
      <c r="AU348" s="20" t="s">
        <v>86</v>
      </c>
    </row>
    <row r="349" s="2" customFormat="1">
      <c r="A349" s="41"/>
      <c r="B349" s="42"/>
      <c r="C349" s="43"/>
      <c r="D349" s="221" t="s">
        <v>199</v>
      </c>
      <c r="E349" s="43"/>
      <c r="F349" s="228" t="s">
        <v>553</v>
      </c>
      <c r="G349" s="43"/>
      <c r="H349" s="43"/>
      <c r="I349" s="223"/>
      <c r="J349" s="43"/>
      <c r="K349" s="43"/>
      <c r="L349" s="47"/>
      <c r="M349" s="224"/>
      <c r="N349" s="225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199</v>
      </c>
      <c r="AU349" s="20" t="s">
        <v>86</v>
      </c>
    </row>
    <row r="350" s="14" customFormat="1">
      <c r="A350" s="14"/>
      <c r="B350" s="239"/>
      <c r="C350" s="240"/>
      <c r="D350" s="221" t="s">
        <v>201</v>
      </c>
      <c r="E350" s="241" t="s">
        <v>19</v>
      </c>
      <c r="F350" s="242" t="s">
        <v>554</v>
      </c>
      <c r="G350" s="240"/>
      <c r="H350" s="243">
        <v>106.2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201</v>
      </c>
      <c r="AU350" s="249" t="s">
        <v>86</v>
      </c>
      <c r="AV350" s="14" t="s">
        <v>86</v>
      </c>
      <c r="AW350" s="14" t="s">
        <v>37</v>
      </c>
      <c r="AX350" s="14" t="s">
        <v>84</v>
      </c>
      <c r="AY350" s="249" t="s">
        <v>188</v>
      </c>
    </row>
    <row r="351" s="14" customFormat="1">
      <c r="A351" s="14"/>
      <c r="B351" s="239"/>
      <c r="C351" s="240"/>
      <c r="D351" s="221" t="s">
        <v>201</v>
      </c>
      <c r="E351" s="240"/>
      <c r="F351" s="242" t="s">
        <v>555</v>
      </c>
      <c r="G351" s="240"/>
      <c r="H351" s="243">
        <v>107.262</v>
      </c>
      <c r="I351" s="244"/>
      <c r="J351" s="240"/>
      <c r="K351" s="240"/>
      <c r="L351" s="245"/>
      <c r="M351" s="246"/>
      <c r="N351" s="247"/>
      <c r="O351" s="247"/>
      <c r="P351" s="247"/>
      <c r="Q351" s="247"/>
      <c r="R351" s="247"/>
      <c r="S351" s="247"/>
      <c r="T351" s="24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9" t="s">
        <v>201</v>
      </c>
      <c r="AU351" s="249" t="s">
        <v>86</v>
      </c>
      <c r="AV351" s="14" t="s">
        <v>86</v>
      </c>
      <c r="AW351" s="14" t="s">
        <v>4</v>
      </c>
      <c r="AX351" s="14" t="s">
        <v>84</v>
      </c>
      <c r="AY351" s="249" t="s">
        <v>188</v>
      </c>
    </row>
    <row r="352" s="2" customFormat="1" ht="16.5" customHeight="1">
      <c r="A352" s="41"/>
      <c r="B352" s="42"/>
      <c r="C352" s="208" t="s">
        <v>556</v>
      </c>
      <c r="D352" s="208" t="s">
        <v>190</v>
      </c>
      <c r="E352" s="209" t="s">
        <v>557</v>
      </c>
      <c r="F352" s="210" t="s">
        <v>558</v>
      </c>
      <c r="G352" s="211" t="s">
        <v>115</v>
      </c>
      <c r="H352" s="212">
        <v>13</v>
      </c>
      <c r="I352" s="213"/>
      <c r="J352" s="214">
        <f>ROUND(I352*H352,2)</f>
        <v>0</v>
      </c>
      <c r="K352" s="210" t="s">
        <v>193</v>
      </c>
      <c r="L352" s="47"/>
      <c r="M352" s="215" t="s">
        <v>19</v>
      </c>
      <c r="N352" s="216" t="s">
        <v>47</v>
      </c>
      <c r="O352" s="87"/>
      <c r="P352" s="217">
        <f>O352*H352</f>
        <v>0</v>
      </c>
      <c r="Q352" s="217">
        <v>0.00167</v>
      </c>
      <c r="R352" s="217">
        <f>Q352*H352</f>
        <v>0.02171</v>
      </c>
      <c r="S352" s="217">
        <v>0</v>
      </c>
      <c r="T352" s="218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9" t="s">
        <v>116</v>
      </c>
      <c r="AT352" s="219" t="s">
        <v>190</v>
      </c>
      <c r="AU352" s="219" t="s">
        <v>86</v>
      </c>
      <c r="AY352" s="20" t="s">
        <v>188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0" t="s">
        <v>84</v>
      </c>
      <c r="BK352" s="220">
        <f>ROUND(I352*H352,2)</f>
        <v>0</v>
      </c>
      <c r="BL352" s="20" t="s">
        <v>116</v>
      </c>
      <c r="BM352" s="219" t="s">
        <v>559</v>
      </c>
    </row>
    <row r="353" s="2" customFormat="1">
      <c r="A353" s="41"/>
      <c r="B353" s="42"/>
      <c r="C353" s="43"/>
      <c r="D353" s="221" t="s">
        <v>195</v>
      </c>
      <c r="E353" s="43"/>
      <c r="F353" s="222" t="s">
        <v>560</v>
      </c>
      <c r="G353" s="43"/>
      <c r="H353" s="43"/>
      <c r="I353" s="223"/>
      <c r="J353" s="43"/>
      <c r="K353" s="43"/>
      <c r="L353" s="47"/>
      <c r="M353" s="224"/>
      <c r="N353" s="225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195</v>
      </c>
      <c r="AU353" s="20" t="s">
        <v>86</v>
      </c>
    </row>
    <row r="354" s="2" customFormat="1">
      <c r="A354" s="41"/>
      <c r="B354" s="42"/>
      <c r="C354" s="43"/>
      <c r="D354" s="226" t="s">
        <v>197</v>
      </c>
      <c r="E354" s="43"/>
      <c r="F354" s="227" t="s">
        <v>561</v>
      </c>
      <c r="G354" s="43"/>
      <c r="H354" s="43"/>
      <c r="I354" s="223"/>
      <c r="J354" s="43"/>
      <c r="K354" s="43"/>
      <c r="L354" s="47"/>
      <c r="M354" s="224"/>
      <c r="N354" s="225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197</v>
      </c>
      <c r="AU354" s="20" t="s">
        <v>86</v>
      </c>
    </row>
    <row r="355" s="2" customFormat="1" ht="16.5" customHeight="1">
      <c r="A355" s="41"/>
      <c r="B355" s="42"/>
      <c r="C355" s="261" t="s">
        <v>562</v>
      </c>
      <c r="D355" s="261" t="s">
        <v>395</v>
      </c>
      <c r="E355" s="262" t="s">
        <v>563</v>
      </c>
      <c r="F355" s="263" t="s">
        <v>564</v>
      </c>
      <c r="G355" s="264" t="s">
        <v>115</v>
      </c>
      <c r="H355" s="265">
        <v>5</v>
      </c>
      <c r="I355" s="266"/>
      <c r="J355" s="267">
        <f>ROUND(I355*H355,2)</f>
        <v>0</v>
      </c>
      <c r="K355" s="263" t="s">
        <v>19</v>
      </c>
      <c r="L355" s="268"/>
      <c r="M355" s="269" t="s">
        <v>19</v>
      </c>
      <c r="N355" s="270" t="s">
        <v>47</v>
      </c>
      <c r="O355" s="87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9" t="s">
        <v>120</v>
      </c>
      <c r="AT355" s="219" t="s">
        <v>395</v>
      </c>
      <c r="AU355" s="219" t="s">
        <v>86</v>
      </c>
      <c r="AY355" s="20" t="s">
        <v>188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0" t="s">
        <v>84</v>
      </c>
      <c r="BK355" s="220">
        <f>ROUND(I355*H355,2)</f>
        <v>0</v>
      </c>
      <c r="BL355" s="20" t="s">
        <v>116</v>
      </c>
      <c r="BM355" s="219" t="s">
        <v>565</v>
      </c>
    </row>
    <row r="356" s="2" customFormat="1">
      <c r="A356" s="41"/>
      <c r="B356" s="42"/>
      <c r="C356" s="43"/>
      <c r="D356" s="221" t="s">
        <v>195</v>
      </c>
      <c r="E356" s="43"/>
      <c r="F356" s="222" t="s">
        <v>564</v>
      </c>
      <c r="G356" s="43"/>
      <c r="H356" s="43"/>
      <c r="I356" s="223"/>
      <c r="J356" s="43"/>
      <c r="K356" s="43"/>
      <c r="L356" s="47"/>
      <c r="M356" s="224"/>
      <c r="N356" s="225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195</v>
      </c>
      <c r="AU356" s="20" t="s">
        <v>86</v>
      </c>
    </row>
    <row r="357" s="14" customFormat="1">
      <c r="A357" s="14"/>
      <c r="B357" s="239"/>
      <c r="C357" s="240"/>
      <c r="D357" s="221" t="s">
        <v>201</v>
      </c>
      <c r="E357" s="241" t="s">
        <v>19</v>
      </c>
      <c r="F357" s="242" t="s">
        <v>566</v>
      </c>
      <c r="G357" s="240"/>
      <c r="H357" s="243">
        <v>5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201</v>
      </c>
      <c r="AU357" s="249" t="s">
        <v>86</v>
      </c>
      <c r="AV357" s="14" t="s">
        <v>86</v>
      </c>
      <c r="AW357" s="14" t="s">
        <v>37</v>
      </c>
      <c r="AX357" s="14" t="s">
        <v>84</v>
      </c>
      <c r="AY357" s="249" t="s">
        <v>188</v>
      </c>
    </row>
    <row r="358" s="2" customFormat="1" ht="16.5" customHeight="1">
      <c r="A358" s="41"/>
      <c r="B358" s="42"/>
      <c r="C358" s="261" t="s">
        <v>567</v>
      </c>
      <c r="D358" s="261" t="s">
        <v>395</v>
      </c>
      <c r="E358" s="262" t="s">
        <v>568</v>
      </c>
      <c r="F358" s="263" t="s">
        <v>569</v>
      </c>
      <c r="G358" s="264" t="s">
        <v>115</v>
      </c>
      <c r="H358" s="265">
        <v>3</v>
      </c>
      <c r="I358" s="266"/>
      <c r="J358" s="267">
        <f>ROUND(I358*H358,2)</f>
        <v>0</v>
      </c>
      <c r="K358" s="263" t="s">
        <v>193</v>
      </c>
      <c r="L358" s="268"/>
      <c r="M358" s="269" t="s">
        <v>19</v>
      </c>
      <c r="N358" s="270" t="s">
        <v>47</v>
      </c>
      <c r="O358" s="87"/>
      <c r="P358" s="217">
        <f>O358*H358</f>
        <v>0</v>
      </c>
      <c r="Q358" s="217">
        <v>0.012200000000000001</v>
      </c>
      <c r="R358" s="217">
        <f>Q358*H358</f>
        <v>0.036600000000000001</v>
      </c>
      <c r="S358" s="217">
        <v>0</v>
      </c>
      <c r="T358" s="218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9" t="s">
        <v>120</v>
      </c>
      <c r="AT358" s="219" t="s">
        <v>395</v>
      </c>
      <c r="AU358" s="219" t="s">
        <v>86</v>
      </c>
      <c r="AY358" s="20" t="s">
        <v>188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0" t="s">
        <v>84</v>
      </c>
      <c r="BK358" s="220">
        <f>ROUND(I358*H358,2)</f>
        <v>0</v>
      </c>
      <c r="BL358" s="20" t="s">
        <v>116</v>
      </c>
      <c r="BM358" s="219" t="s">
        <v>570</v>
      </c>
    </row>
    <row r="359" s="2" customFormat="1">
      <c r="A359" s="41"/>
      <c r="B359" s="42"/>
      <c r="C359" s="43"/>
      <c r="D359" s="221" t="s">
        <v>195</v>
      </c>
      <c r="E359" s="43"/>
      <c r="F359" s="222" t="s">
        <v>569</v>
      </c>
      <c r="G359" s="43"/>
      <c r="H359" s="43"/>
      <c r="I359" s="223"/>
      <c r="J359" s="43"/>
      <c r="K359" s="43"/>
      <c r="L359" s="47"/>
      <c r="M359" s="224"/>
      <c r="N359" s="225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195</v>
      </c>
      <c r="AU359" s="20" t="s">
        <v>86</v>
      </c>
    </row>
    <row r="360" s="14" customFormat="1">
      <c r="A360" s="14"/>
      <c r="B360" s="239"/>
      <c r="C360" s="240"/>
      <c r="D360" s="221" t="s">
        <v>201</v>
      </c>
      <c r="E360" s="241" t="s">
        <v>19</v>
      </c>
      <c r="F360" s="242" t="s">
        <v>210</v>
      </c>
      <c r="G360" s="240"/>
      <c r="H360" s="243">
        <v>3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9" t="s">
        <v>201</v>
      </c>
      <c r="AU360" s="249" t="s">
        <v>86</v>
      </c>
      <c r="AV360" s="14" t="s">
        <v>86</v>
      </c>
      <c r="AW360" s="14" t="s">
        <v>37</v>
      </c>
      <c r="AX360" s="14" t="s">
        <v>84</v>
      </c>
      <c r="AY360" s="249" t="s">
        <v>188</v>
      </c>
    </row>
    <row r="361" s="2" customFormat="1" ht="16.5" customHeight="1">
      <c r="A361" s="41"/>
      <c r="B361" s="42"/>
      <c r="C361" s="261" t="s">
        <v>571</v>
      </c>
      <c r="D361" s="261" t="s">
        <v>395</v>
      </c>
      <c r="E361" s="262" t="s">
        <v>572</v>
      </c>
      <c r="F361" s="263" t="s">
        <v>573</v>
      </c>
      <c r="G361" s="264" t="s">
        <v>115</v>
      </c>
      <c r="H361" s="265">
        <v>1</v>
      </c>
      <c r="I361" s="266"/>
      <c r="J361" s="267">
        <f>ROUND(I361*H361,2)</f>
        <v>0</v>
      </c>
      <c r="K361" s="263" t="s">
        <v>193</v>
      </c>
      <c r="L361" s="268"/>
      <c r="M361" s="269" t="s">
        <v>19</v>
      </c>
      <c r="N361" s="270" t="s">
        <v>47</v>
      </c>
      <c r="O361" s="87"/>
      <c r="P361" s="217">
        <f>O361*H361</f>
        <v>0</v>
      </c>
      <c r="Q361" s="217">
        <v>0.0083999999999999995</v>
      </c>
      <c r="R361" s="217">
        <f>Q361*H361</f>
        <v>0.0083999999999999995</v>
      </c>
      <c r="S361" s="217">
        <v>0</v>
      </c>
      <c r="T361" s="218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9" t="s">
        <v>120</v>
      </c>
      <c r="AT361" s="219" t="s">
        <v>395</v>
      </c>
      <c r="AU361" s="219" t="s">
        <v>86</v>
      </c>
      <c r="AY361" s="20" t="s">
        <v>188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0" t="s">
        <v>84</v>
      </c>
      <c r="BK361" s="220">
        <f>ROUND(I361*H361,2)</f>
        <v>0</v>
      </c>
      <c r="BL361" s="20" t="s">
        <v>116</v>
      </c>
      <c r="BM361" s="219" t="s">
        <v>574</v>
      </c>
    </row>
    <row r="362" s="2" customFormat="1">
      <c r="A362" s="41"/>
      <c r="B362" s="42"/>
      <c r="C362" s="43"/>
      <c r="D362" s="221" t="s">
        <v>195</v>
      </c>
      <c r="E362" s="43"/>
      <c r="F362" s="222" t="s">
        <v>573</v>
      </c>
      <c r="G362" s="43"/>
      <c r="H362" s="43"/>
      <c r="I362" s="223"/>
      <c r="J362" s="43"/>
      <c r="K362" s="43"/>
      <c r="L362" s="47"/>
      <c r="M362" s="224"/>
      <c r="N362" s="225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195</v>
      </c>
      <c r="AU362" s="20" t="s">
        <v>86</v>
      </c>
    </row>
    <row r="363" s="14" customFormat="1">
      <c r="A363" s="14"/>
      <c r="B363" s="239"/>
      <c r="C363" s="240"/>
      <c r="D363" s="221" t="s">
        <v>201</v>
      </c>
      <c r="E363" s="241" t="s">
        <v>19</v>
      </c>
      <c r="F363" s="242" t="s">
        <v>84</v>
      </c>
      <c r="G363" s="240"/>
      <c r="H363" s="243">
        <v>1</v>
      </c>
      <c r="I363" s="244"/>
      <c r="J363" s="240"/>
      <c r="K363" s="240"/>
      <c r="L363" s="245"/>
      <c r="M363" s="246"/>
      <c r="N363" s="247"/>
      <c r="O363" s="247"/>
      <c r="P363" s="247"/>
      <c r="Q363" s="247"/>
      <c r="R363" s="247"/>
      <c r="S363" s="247"/>
      <c r="T363" s="24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9" t="s">
        <v>201</v>
      </c>
      <c r="AU363" s="249" t="s">
        <v>86</v>
      </c>
      <c r="AV363" s="14" t="s">
        <v>86</v>
      </c>
      <c r="AW363" s="14" t="s">
        <v>37</v>
      </c>
      <c r="AX363" s="14" t="s">
        <v>84</v>
      </c>
      <c r="AY363" s="249" t="s">
        <v>188</v>
      </c>
    </row>
    <row r="364" s="2" customFormat="1" ht="16.5" customHeight="1">
      <c r="A364" s="41"/>
      <c r="B364" s="42"/>
      <c r="C364" s="261" t="s">
        <v>575</v>
      </c>
      <c r="D364" s="261" t="s">
        <v>395</v>
      </c>
      <c r="E364" s="262" t="s">
        <v>576</v>
      </c>
      <c r="F364" s="263" t="s">
        <v>577</v>
      </c>
      <c r="G364" s="264" t="s">
        <v>115</v>
      </c>
      <c r="H364" s="265">
        <v>3</v>
      </c>
      <c r="I364" s="266"/>
      <c r="J364" s="267">
        <f>ROUND(I364*H364,2)</f>
        <v>0</v>
      </c>
      <c r="K364" s="263" t="s">
        <v>193</v>
      </c>
      <c r="L364" s="268"/>
      <c r="M364" s="269" t="s">
        <v>19</v>
      </c>
      <c r="N364" s="270" t="s">
        <v>47</v>
      </c>
      <c r="O364" s="87"/>
      <c r="P364" s="217">
        <f>O364*H364</f>
        <v>0</v>
      </c>
      <c r="Q364" s="217">
        <v>0.0095999999999999992</v>
      </c>
      <c r="R364" s="217">
        <f>Q364*H364</f>
        <v>0.028799999999999999</v>
      </c>
      <c r="S364" s="217">
        <v>0</v>
      </c>
      <c r="T364" s="218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9" t="s">
        <v>120</v>
      </c>
      <c r="AT364" s="219" t="s">
        <v>395</v>
      </c>
      <c r="AU364" s="219" t="s">
        <v>86</v>
      </c>
      <c r="AY364" s="20" t="s">
        <v>188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20" t="s">
        <v>84</v>
      </c>
      <c r="BK364" s="220">
        <f>ROUND(I364*H364,2)</f>
        <v>0</v>
      </c>
      <c r="BL364" s="20" t="s">
        <v>116</v>
      </c>
      <c r="BM364" s="219" t="s">
        <v>578</v>
      </c>
    </row>
    <row r="365" s="2" customFormat="1">
      <c r="A365" s="41"/>
      <c r="B365" s="42"/>
      <c r="C365" s="43"/>
      <c r="D365" s="221" t="s">
        <v>195</v>
      </c>
      <c r="E365" s="43"/>
      <c r="F365" s="222" t="s">
        <v>577</v>
      </c>
      <c r="G365" s="43"/>
      <c r="H365" s="43"/>
      <c r="I365" s="223"/>
      <c r="J365" s="43"/>
      <c r="K365" s="43"/>
      <c r="L365" s="47"/>
      <c r="M365" s="224"/>
      <c r="N365" s="225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195</v>
      </c>
      <c r="AU365" s="20" t="s">
        <v>86</v>
      </c>
    </row>
    <row r="366" s="14" customFormat="1">
      <c r="A366" s="14"/>
      <c r="B366" s="239"/>
      <c r="C366" s="240"/>
      <c r="D366" s="221" t="s">
        <v>201</v>
      </c>
      <c r="E366" s="241" t="s">
        <v>19</v>
      </c>
      <c r="F366" s="242" t="s">
        <v>210</v>
      </c>
      <c r="G366" s="240"/>
      <c r="H366" s="243">
        <v>3</v>
      </c>
      <c r="I366" s="244"/>
      <c r="J366" s="240"/>
      <c r="K366" s="240"/>
      <c r="L366" s="245"/>
      <c r="M366" s="246"/>
      <c r="N366" s="247"/>
      <c r="O366" s="247"/>
      <c r="P366" s="247"/>
      <c r="Q366" s="247"/>
      <c r="R366" s="247"/>
      <c r="S366" s="247"/>
      <c r="T366" s="24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9" t="s">
        <v>201</v>
      </c>
      <c r="AU366" s="249" t="s">
        <v>86</v>
      </c>
      <c r="AV366" s="14" t="s">
        <v>86</v>
      </c>
      <c r="AW366" s="14" t="s">
        <v>37</v>
      </c>
      <c r="AX366" s="14" t="s">
        <v>84</v>
      </c>
      <c r="AY366" s="249" t="s">
        <v>188</v>
      </c>
    </row>
    <row r="367" s="2" customFormat="1" ht="16.5" customHeight="1">
      <c r="A367" s="41"/>
      <c r="B367" s="42"/>
      <c r="C367" s="261" t="s">
        <v>579</v>
      </c>
      <c r="D367" s="261" t="s">
        <v>395</v>
      </c>
      <c r="E367" s="262" t="s">
        <v>580</v>
      </c>
      <c r="F367" s="263" t="s">
        <v>581</v>
      </c>
      <c r="G367" s="264" t="s">
        <v>115</v>
      </c>
      <c r="H367" s="265">
        <v>1</v>
      </c>
      <c r="I367" s="266"/>
      <c r="J367" s="267">
        <f>ROUND(I367*H367,2)</f>
        <v>0</v>
      </c>
      <c r="K367" s="263" t="s">
        <v>193</v>
      </c>
      <c r="L367" s="268"/>
      <c r="M367" s="269" t="s">
        <v>19</v>
      </c>
      <c r="N367" s="270" t="s">
        <v>47</v>
      </c>
      <c r="O367" s="87"/>
      <c r="P367" s="217">
        <f>O367*H367</f>
        <v>0</v>
      </c>
      <c r="Q367" s="217">
        <v>0.012</v>
      </c>
      <c r="R367" s="217">
        <f>Q367*H367</f>
        <v>0.012</v>
      </c>
      <c r="S367" s="217">
        <v>0</v>
      </c>
      <c r="T367" s="218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9" t="s">
        <v>120</v>
      </c>
      <c r="AT367" s="219" t="s">
        <v>395</v>
      </c>
      <c r="AU367" s="219" t="s">
        <v>86</v>
      </c>
      <c r="AY367" s="20" t="s">
        <v>188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0" t="s">
        <v>84</v>
      </c>
      <c r="BK367" s="220">
        <f>ROUND(I367*H367,2)</f>
        <v>0</v>
      </c>
      <c r="BL367" s="20" t="s">
        <v>116</v>
      </c>
      <c r="BM367" s="219" t="s">
        <v>582</v>
      </c>
    </row>
    <row r="368" s="2" customFormat="1">
      <c r="A368" s="41"/>
      <c r="B368" s="42"/>
      <c r="C368" s="43"/>
      <c r="D368" s="221" t="s">
        <v>195</v>
      </c>
      <c r="E368" s="43"/>
      <c r="F368" s="222" t="s">
        <v>581</v>
      </c>
      <c r="G368" s="43"/>
      <c r="H368" s="43"/>
      <c r="I368" s="223"/>
      <c r="J368" s="43"/>
      <c r="K368" s="43"/>
      <c r="L368" s="47"/>
      <c r="M368" s="224"/>
      <c r="N368" s="225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195</v>
      </c>
      <c r="AU368" s="20" t="s">
        <v>86</v>
      </c>
    </row>
    <row r="369" s="14" customFormat="1">
      <c r="A369" s="14"/>
      <c r="B369" s="239"/>
      <c r="C369" s="240"/>
      <c r="D369" s="221" t="s">
        <v>201</v>
      </c>
      <c r="E369" s="241" t="s">
        <v>19</v>
      </c>
      <c r="F369" s="242" t="s">
        <v>84</v>
      </c>
      <c r="G369" s="240"/>
      <c r="H369" s="243">
        <v>1</v>
      </c>
      <c r="I369" s="244"/>
      <c r="J369" s="240"/>
      <c r="K369" s="240"/>
      <c r="L369" s="245"/>
      <c r="M369" s="246"/>
      <c r="N369" s="247"/>
      <c r="O369" s="247"/>
      <c r="P369" s="247"/>
      <c r="Q369" s="247"/>
      <c r="R369" s="247"/>
      <c r="S369" s="247"/>
      <c r="T369" s="24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9" t="s">
        <v>201</v>
      </c>
      <c r="AU369" s="249" t="s">
        <v>86</v>
      </c>
      <c r="AV369" s="14" t="s">
        <v>86</v>
      </c>
      <c r="AW369" s="14" t="s">
        <v>37</v>
      </c>
      <c r="AX369" s="14" t="s">
        <v>84</v>
      </c>
      <c r="AY369" s="249" t="s">
        <v>188</v>
      </c>
    </row>
    <row r="370" s="2" customFormat="1" ht="16.5" customHeight="1">
      <c r="A370" s="41"/>
      <c r="B370" s="42"/>
      <c r="C370" s="208" t="s">
        <v>583</v>
      </c>
      <c r="D370" s="208" t="s">
        <v>190</v>
      </c>
      <c r="E370" s="209" t="s">
        <v>584</v>
      </c>
      <c r="F370" s="210" t="s">
        <v>585</v>
      </c>
      <c r="G370" s="211" t="s">
        <v>115</v>
      </c>
      <c r="H370" s="212">
        <v>2</v>
      </c>
      <c r="I370" s="213"/>
      <c r="J370" s="214">
        <f>ROUND(I370*H370,2)</f>
        <v>0</v>
      </c>
      <c r="K370" s="210" t="s">
        <v>193</v>
      </c>
      <c r="L370" s="47"/>
      <c r="M370" s="215" t="s">
        <v>19</v>
      </c>
      <c r="N370" s="216" t="s">
        <v>47</v>
      </c>
      <c r="O370" s="87"/>
      <c r="P370" s="217">
        <f>O370*H370</f>
        <v>0</v>
      </c>
      <c r="Q370" s="217">
        <v>0</v>
      </c>
      <c r="R370" s="217">
        <f>Q370*H370</f>
        <v>0</v>
      </c>
      <c r="S370" s="217">
        <v>0</v>
      </c>
      <c r="T370" s="218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9" t="s">
        <v>116</v>
      </c>
      <c r="AT370" s="219" t="s">
        <v>190</v>
      </c>
      <c r="AU370" s="219" t="s">
        <v>86</v>
      </c>
      <c r="AY370" s="20" t="s">
        <v>188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20" t="s">
        <v>84</v>
      </c>
      <c r="BK370" s="220">
        <f>ROUND(I370*H370,2)</f>
        <v>0</v>
      </c>
      <c r="BL370" s="20" t="s">
        <v>116</v>
      </c>
      <c r="BM370" s="219" t="s">
        <v>586</v>
      </c>
    </row>
    <row r="371" s="2" customFormat="1">
      <c r="A371" s="41"/>
      <c r="B371" s="42"/>
      <c r="C371" s="43"/>
      <c r="D371" s="221" t="s">
        <v>195</v>
      </c>
      <c r="E371" s="43"/>
      <c r="F371" s="222" t="s">
        <v>587</v>
      </c>
      <c r="G371" s="43"/>
      <c r="H371" s="43"/>
      <c r="I371" s="223"/>
      <c r="J371" s="43"/>
      <c r="K371" s="43"/>
      <c r="L371" s="47"/>
      <c r="M371" s="224"/>
      <c r="N371" s="225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195</v>
      </c>
      <c r="AU371" s="20" t="s">
        <v>86</v>
      </c>
    </row>
    <row r="372" s="2" customFormat="1">
      <c r="A372" s="41"/>
      <c r="B372" s="42"/>
      <c r="C372" s="43"/>
      <c r="D372" s="226" t="s">
        <v>197</v>
      </c>
      <c r="E372" s="43"/>
      <c r="F372" s="227" t="s">
        <v>588</v>
      </c>
      <c r="G372" s="43"/>
      <c r="H372" s="43"/>
      <c r="I372" s="223"/>
      <c r="J372" s="43"/>
      <c r="K372" s="43"/>
      <c r="L372" s="47"/>
      <c r="M372" s="224"/>
      <c r="N372" s="225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197</v>
      </c>
      <c r="AU372" s="20" t="s">
        <v>86</v>
      </c>
    </row>
    <row r="373" s="14" customFormat="1">
      <c r="A373" s="14"/>
      <c r="B373" s="239"/>
      <c r="C373" s="240"/>
      <c r="D373" s="221" t="s">
        <v>201</v>
      </c>
      <c r="E373" s="241" t="s">
        <v>19</v>
      </c>
      <c r="F373" s="242" t="s">
        <v>589</v>
      </c>
      <c r="G373" s="240"/>
      <c r="H373" s="243">
        <v>2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9" t="s">
        <v>201</v>
      </c>
      <c r="AU373" s="249" t="s">
        <v>86</v>
      </c>
      <c r="AV373" s="14" t="s">
        <v>86</v>
      </c>
      <c r="AW373" s="14" t="s">
        <v>37</v>
      </c>
      <c r="AX373" s="14" t="s">
        <v>84</v>
      </c>
      <c r="AY373" s="249" t="s">
        <v>188</v>
      </c>
    </row>
    <row r="374" s="2" customFormat="1" ht="16.5" customHeight="1">
      <c r="A374" s="41"/>
      <c r="B374" s="42"/>
      <c r="C374" s="261" t="s">
        <v>590</v>
      </c>
      <c r="D374" s="261" t="s">
        <v>395</v>
      </c>
      <c r="E374" s="262" t="s">
        <v>591</v>
      </c>
      <c r="F374" s="263" t="s">
        <v>592</v>
      </c>
      <c r="G374" s="264" t="s">
        <v>115</v>
      </c>
      <c r="H374" s="265">
        <v>1</v>
      </c>
      <c r="I374" s="266"/>
      <c r="J374" s="267">
        <f>ROUND(I374*H374,2)</f>
        <v>0</v>
      </c>
      <c r="K374" s="263" t="s">
        <v>193</v>
      </c>
      <c r="L374" s="268"/>
      <c r="M374" s="269" t="s">
        <v>19</v>
      </c>
      <c r="N374" s="270" t="s">
        <v>47</v>
      </c>
      <c r="O374" s="87"/>
      <c r="P374" s="217">
        <f>O374*H374</f>
        <v>0</v>
      </c>
      <c r="Q374" s="217">
        <v>0.026800000000000001</v>
      </c>
      <c r="R374" s="217">
        <f>Q374*H374</f>
        <v>0.026800000000000001</v>
      </c>
      <c r="S374" s="217">
        <v>0</v>
      </c>
      <c r="T374" s="218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9" t="s">
        <v>120</v>
      </c>
      <c r="AT374" s="219" t="s">
        <v>395</v>
      </c>
      <c r="AU374" s="219" t="s">
        <v>86</v>
      </c>
      <c r="AY374" s="20" t="s">
        <v>188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0" t="s">
        <v>84</v>
      </c>
      <c r="BK374" s="220">
        <f>ROUND(I374*H374,2)</f>
        <v>0</v>
      </c>
      <c r="BL374" s="20" t="s">
        <v>116</v>
      </c>
      <c r="BM374" s="219" t="s">
        <v>593</v>
      </c>
    </row>
    <row r="375" s="2" customFormat="1">
      <c r="A375" s="41"/>
      <c r="B375" s="42"/>
      <c r="C375" s="43"/>
      <c r="D375" s="221" t="s">
        <v>195</v>
      </c>
      <c r="E375" s="43"/>
      <c r="F375" s="222" t="s">
        <v>592</v>
      </c>
      <c r="G375" s="43"/>
      <c r="H375" s="43"/>
      <c r="I375" s="223"/>
      <c r="J375" s="43"/>
      <c r="K375" s="43"/>
      <c r="L375" s="47"/>
      <c r="M375" s="224"/>
      <c r="N375" s="225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195</v>
      </c>
      <c r="AU375" s="20" t="s">
        <v>86</v>
      </c>
    </row>
    <row r="376" s="2" customFormat="1" ht="16.5" customHeight="1">
      <c r="A376" s="41"/>
      <c r="B376" s="42"/>
      <c r="C376" s="261" t="s">
        <v>594</v>
      </c>
      <c r="D376" s="261" t="s">
        <v>395</v>
      </c>
      <c r="E376" s="262" t="s">
        <v>595</v>
      </c>
      <c r="F376" s="263" t="s">
        <v>596</v>
      </c>
      <c r="G376" s="264" t="s">
        <v>115</v>
      </c>
      <c r="H376" s="265">
        <v>1</v>
      </c>
      <c r="I376" s="266"/>
      <c r="J376" s="267">
        <f>ROUND(I376*H376,2)</f>
        <v>0</v>
      </c>
      <c r="K376" s="263" t="s">
        <v>193</v>
      </c>
      <c r="L376" s="268"/>
      <c r="M376" s="269" t="s">
        <v>19</v>
      </c>
      <c r="N376" s="270" t="s">
        <v>47</v>
      </c>
      <c r="O376" s="87"/>
      <c r="P376" s="217">
        <f>O376*H376</f>
        <v>0</v>
      </c>
      <c r="Q376" s="217">
        <v>0.01</v>
      </c>
      <c r="R376" s="217">
        <f>Q376*H376</f>
        <v>0.01</v>
      </c>
      <c r="S376" s="217">
        <v>0</v>
      </c>
      <c r="T376" s="218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9" t="s">
        <v>120</v>
      </c>
      <c r="AT376" s="219" t="s">
        <v>395</v>
      </c>
      <c r="AU376" s="219" t="s">
        <v>86</v>
      </c>
      <c r="AY376" s="20" t="s">
        <v>188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0" t="s">
        <v>84</v>
      </c>
      <c r="BK376" s="220">
        <f>ROUND(I376*H376,2)</f>
        <v>0</v>
      </c>
      <c r="BL376" s="20" t="s">
        <v>116</v>
      </c>
      <c r="BM376" s="219" t="s">
        <v>597</v>
      </c>
    </row>
    <row r="377" s="2" customFormat="1">
      <c r="A377" s="41"/>
      <c r="B377" s="42"/>
      <c r="C377" s="43"/>
      <c r="D377" s="221" t="s">
        <v>195</v>
      </c>
      <c r="E377" s="43"/>
      <c r="F377" s="222" t="s">
        <v>596</v>
      </c>
      <c r="G377" s="43"/>
      <c r="H377" s="43"/>
      <c r="I377" s="223"/>
      <c r="J377" s="43"/>
      <c r="K377" s="43"/>
      <c r="L377" s="47"/>
      <c r="M377" s="224"/>
      <c r="N377" s="225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195</v>
      </c>
      <c r="AU377" s="20" t="s">
        <v>86</v>
      </c>
    </row>
    <row r="378" s="2" customFormat="1" ht="16.5" customHeight="1">
      <c r="A378" s="41"/>
      <c r="B378" s="42"/>
      <c r="C378" s="208" t="s">
        <v>598</v>
      </c>
      <c r="D378" s="208" t="s">
        <v>190</v>
      </c>
      <c r="E378" s="209" t="s">
        <v>599</v>
      </c>
      <c r="F378" s="210" t="s">
        <v>600</v>
      </c>
      <c r="G378" s="211" t="s">
        <v>115</v>
      </c>
      <c r="H378" s="212">
        <v>6</v>
      </c>
      <c r="I378" s="213"/>
      <c r="J378" s="214">
        <f>ROUND(I378*H378,2)</f>
        <v>0</v>
      </c>
      <c r="K378" s="210" t="s">
        <v>193</v>
      </c>
      <c r="L378" s="47"/>
      <c r="M378" s="215" t="s">
        <v>19</v>
      </c>
      <c r="N378" s="216" t="s">
        <v>47</v>
      </c>
      <c r="O378" s="87"/>
      <c r="P378" s="217">
        <f>O378*H378</f>
        <v>0</v>
      </c>
      <c r="Q378" s="217">
        <v>0</v>
      </c>
      <c r="R378" s="217">
        <f>Q378*H378</f>
        <v>0</v>
      </c>
      <c r="S378" s="217">
        <v>0</v>
      </c>
      <c r="T378" s="218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9" t="s">
        <v>116</v>
      </c>
      <c r="AT378" s="219" t="s">
        <v>190</v>
      </c>
      <c r="AU378" s="219" t="s">
        <v>86</v>
      </c>
      <c r="AY378" s="20" t="s">
        <v>188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20" t="s">
        <v>84</v>
      </c>
      <c r="BK378" s="220">
        <f>ROUND(I378*H378,2)</f>
        <v>0</v>
      </c>
      <c r="BL378" s="20" t="s">
        <v>116</v>
      </c>
      <c r="BM378" s="219" t="s">
        <v>601</v>
      </c>
    </row>
    <row r="379" s="2" customFormat="1">
      <c r="A379" s="41"/>
      <c r="B379" s="42"/>
      <c r="C379" s="43"/>
      <c r="D379" s="221" t="s">
        <v>195</v>
      </c>
      <c r="E379" s="43"/>
      <c r="F379" s="222" t="s">
        <v>602</v>
      </c>
      <c r="G379" s="43"/>
      <c r="H379" s="43"/>
      <c r="I379" s="223"/>
      <c r="J379" s="43"/>
      <c r="K379" s="43"/>
      <c r="L379" s="47"/>
      <c r="M379" s="224"/>
      <c r="N379" s="225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195</v>
      </c>
      <c r="AU379" s="20" t="s">
        <v>86</v>
      </c>
    </row>
    <row r="380" s="2" customFormat="1">
      <c r="A380" s="41"/>
      <c r="B380" s="42"/>
      <c r="C380" s="43"/>
      <c r="D380" s="226" t="s">
        <v>197</v>
      </c>
      <c r="E380" s="43"/>
      <c r="F380" s="227" t="s">
        <v>603</v>
      </c>
      <c r="G380" s="43"/>
      <c r="H380" s="43"/>
      <c r="I380" s="223"/>
      <c r="J380" s="43"/>
      <c r="K380" s="43"/>
      <c r="L380" s="47"/>
      <c r="M380" s="224"/>
      <c r="N380" s="225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197</v>
      </c>
      <c r="AU380" s="20" t="s">
        <v>86</v>
      </c>
    </row>
    <row r="381" s="2" customFormat="1" ht="16.5" customHeight="1">
      <c r="A381" s="41"/>
      <c r="B381" s="42"/>
      <c r="C381" s="261" t="s">
        <v>604</v>
      </c>
      <c r="D381" s="261" t="s">
        <v>395</v>
      </c>
      <c r="E381" s="262" t="s">
        <v>605</v>
      </c>
      <c r="F381" s="263" t="s">
        <v>606</v>
      </c>
      <c r="G381" s="264" t="s">
        <v>115</v>
      </c>
      <c r="H381" s="265">
        <v>2</v>
      </c>
      <c r="I381" s="266"/>
      <c r="J381" s="267">
        <f>ROUND(I381*H381,2)</f>
        <v>0</v>
      </c>
      <c r="K381" s="263" t="s">
        <v>19</v>
      </c>
      <c r="L381" s="268"/>
      <c r="M381" s="269" t="s">
        <v>19</v>
      </c>
      <c r="N381" s="270" t="s">
        <v>47</v>
      </c>
      <c r="O381" s="87"/>
      <c r="P381" s="217">
        <f>O381*H381</f>
        <v>0</v>
      </c>
      <c r="Q381" s="217">
        <v>0.014800000000000001</v>
      </c>
      <c r="R381" s="217">
        <f>Q381*H381</f>
        <v>0.029600000000000001</v>
      </c>
      <c r="S381" s="217">
        <v>0</v>
      </c>
      <c r="T381" s="218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9" t="s">
        <v>120</v>
      </c>
      <c r="AT381" s="219" t="s">
        <v>395</v>
      </c>
      <c r="AU381" s="219" t="s">
        <v>86</v>
      </c>
      <c r="AY381" s="20" t="s">
        <v>188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20" t="s">
        <v>84</v>
      </c>
      <c r="BK381" s="220">
        <f>ROUND(I381*H381,2)</f>
        <v>0</v>
      </c>
      <c r="BL381" s="20" t="s">
        <v>116</v>
      </c>
      <c r="BM381" s="219" t="s">
        <v>607</v>
      </c>
    </row>
    <row r="382" s="2" customFormat="1">
      <c r="A382" s="41"/>
      <c r="B382" s="42"/>
      <c r="C382" s="43"/>
      <c r="D382" s="221" t="s">
        <v>195</v>
      </c>
      <c r="E382" s="43"/>
      <c r="F382" s="222" t="s">
        <v>606</v>
      </c>
      <c r="G382" s="43"/>
      <c r="H382" s="43"/>
      <c r="I382" s="223"/>
      <c r="J382" s="43"/>
      <c r="K382" s="43"/>
      <c r="L382" s="47"/>
      <c r="M382" s="224"/>
      <c r="N382" s="225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195</v>
      </c>
      <c r="AU382" s="20" t="s">
        <v>86</v>
      </c>
    </row>
    <row r="383" s="14" customFormat="1">
      <c r="A383" s="14"/>
      <c r="B383" s="239"/>
      <c r="C383" s="240"/>
      <c r="D383" s="221" t="s">
        <v>201</v>
      </c>
      <c r="E383" s="241" t="s">
        <v>19</v>
      </c>
      <c r="F383" s="242" t="s">
        <v>86</v>
      </c>
      <c r="G383" s="240"/>
      <c r="H383" s="243">
        <v>2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9" t="s">
        <v>201</v>
      </c>
      <c r="AU383" s="249" t="s">
        <v>86</v>
      </c>
      <c r="AV383" s="14" t="s">
        <v>86</v>
      </c>
      <c r="AW383" s="14" t="s">
        <v>37</v>
      </c>
      <c r="AX383" s="14" t="s">
        <v>84</v>
      </c>
      <c r="AY383" s="249" t="s">
        <v>188</v>
      </c>
    </row>
    <row r="384" s="2" customFormat="1" ht="16.5" customHeight="1">
      <c r="A384" s="41"/>
      <c r="B384" s="42"/>
      <c r="C384" s="261" t="s">
        <v>608</v>
      </c>
      <c r="D384" s="261" t="s">
        <v>395</v>
      </c>
      <c r="E384" s="262" t="s">
        <v>609</v>
      </c>
      <c r="F384" s="263" t="s">
        <v>610</v>
      </c>
      <c r="G384" s="264" t="s">
        <v>115</v>
      </c>
      <c r="H384" s="265">
        <v>4</v>
      </c>
      <c r="I384" s="266"/>
      <c r="J384" s="267">
        <f>ROUND(I384*H384,2)</f>
        <v>0</v>
      </c>
      <c r="K384" s="263" t="s">
        <v>19</v>
      </c>
      <c r="L384" s="268"/>
      <c r="M384" s="269" t="s">
        <v>19</v>
      </c>
      <c r="N384" s="270" t="s">
        <v>47</v>
      </c>
      <c r="O384" s="87"/>
      <c r="P384" s="217">
        <f>O384*H384</f>
        <v>0</v>
      </c>
      <c r="Q384" s="217">
        <v>0.015900000000000001</v>
      </c>
      <c r="R384" s="217">
        <f>Q384*H384</f>
        <v>0.063600000000000004</v>
      </c>
      <c r="S384" s="217">
        <v>0</v>
      </c>
      <c r="T384" s="218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9" t="s">
        <v>120</v>
      </c>
      <c r="AT384" s="219" t="s">
        <v>395</v>
      </c>
      <c r="AU384" s="219" t="s">
        <v>86</v>
      </c>
      <c r="AY384" s="20" t="s">
        <v>188</v>
      </c>
      <c r="BE384" s="220">
        <f>IF(N384="základní",J384,0)</f>
        <v>0</v>
      </c>
      <c r="BF384" s="220">
        <f>IF(N384="snížená",J384,0)</f>
        <v>0</v>
      </c>
      <c r="BG384" s="220">
        <f>IF(N384="zákl. přenesená",J384,0)</f>
        <v>0</v>
      </c>
      <c r="BH384" s="220">
        <f>IF(N384="sníž. přenesená",J384,0)</f>
        <v>0</v>
      </c>
      <c r="BI384" s="220">
        <f>IF(N384="nulová",J384,0)</f>
        <v>0</v>
      </c>
      <c r="BJ384" s="20" t="s">
        <v>84</v>
      </c>
      <c r="BK384" s="220">
        <f>ROUND(I384*H384,2)</f>
        <v>0</v>
      </c>
      <c r="BL384" s="20" t="s">
        <v>116</v>
      </c>
      <c r="BM384" s="219" t="s">
        <v>611</v>
      </c>
    </row>
    <row r="385" s="2" customFormat="1">
      <c r="A385" s="41"/>
      <c r="B385" s="42"/>
      <c r="C385" s="43"/>
      <c r="D385" s="221" t="s">
        <v>195</v>
      </c>
      <c r="E385" s="43"/>
      <c r="F385" s="222" t="s">
        <v>610</v>
      </c>
      <c r="G385" s="43"/>
      <c r="H385" s="43"/>
      <c r="I385" s="223"/>
      <c r="J385" s="43"/>
      <c r="K385" s="43"/>
      <c r="L385" s="47"/>
      <c r="M385" s="224"/>
      <c r="N385" s="225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195</v>
      </c>
      <c r="AU385" s="20" t="s">
        <v>86</v>
      </c>
    </row>
    <row r="386" s="14" customFormat="1">
      <c r="A386" s="14"/>
      <c r="B386" s="239"/>
      <c r="C386" s="240"/>
      <c r="D386" s="221" t="s">
        <v>201</v>
      </c>
      <c r="E386" s="241" t="s">
        <v>19</v>
      </c>
      <c r="F386" s="242" t="s">
        <v>116</v>
      </c>
      <c r="G386" s="240"/>
      <c r="H386" s="243">
        <v>4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9" t="s">
        <v>201</v>
      </c>
      <c r="AU386" s="249" t="s">
        <v>86</v>
      </c>
      <c r="AV386" s="14" t="s">
        <v>86</v>
      </c>
      <c r="AW386" s="14" t="s">
        <v>37</v>
      </c>
      <c r="AX386" s="14" t="s">
        <v>84</v>
      </c>
      <c r="AY386" s="249" t="s">
        <v>188</v>
      </c>
    </row>
    <row r="387" s="2" customFormat="1" ht="16.5" customHeight="1">
      <c r="A387" s="41"/>
      <c r="B387" s="42"/>
      <c r="C387" s="208" t="s">
        <v>612</v>
      </c>
      <c r="D387" s="208" t="s">
        <v>190</v>
      </c>
      <c r="E387" s="209" t="s">
        <v>613</v>
      </c>
      <c r="F387" s="210" t="s">
        <v>614</v>
      </c>
      <c r="G387" s="211" t="s">
        <v>115</v>
      </c>
      <c r="H387" s="212">
        <v>3</v>
      </c>
      <c r="I387" s="213"/>
      <c r="J387" s="214">
        <f>ROUND(I387*H387,2)</f>
        <v>0</v>
      </c>
      <c r="K387" s="210" t="s">
        <v>193</v>
      </c>
      <c r="L387" s="47"/>
      <c r="M387" s="215" t="s">
        <v>19</v>
      </c>
      <c r="N387" s="216" t="s">
        <v>47</v>
      </c>
      <c r="O387" s="87"/>
      <c r="P387" s="217">
        <f>O387*H387</f>
        <v>0</v>
      </c>
      <c r="Q387" s="217">
        <v>0.00282</v>
      </c>
      <c r="R387" s="217">
        <f>Q387*H387</f>
        <v>0.0084600000000000005</v>
      </c>
      <c r="S387" s="217">
        <v>0</v>
      </c>
      <c r="T387" s="21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9" t="s">
        <v>116</v>
      </c>
      <c r="AT387" s="219" t="s">
        <v>190</v>
      </c>
      <c r="AU387" s="219" t="s">
        <v>86</v>
      </c>
      <c r="AY387" s="20" t="s">
        <v>188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20" t="s">
        <v>84</v>
      </c>
      <c r="BK387" s="220">
        <f>ROUND(I387*H387,2)</f>
        <v>0</v>
      </c>
      <c r="BL387" s="20" t="s">
        <v>116</v>
      </c>
      <c r="BM387" s="219" t="s">
        <v>615</v>
      </c>
    </row>
    <row r="388" s="2" customFormat="1">
      <c r="A388" s="41"/>
      <c r="B388" s="42"/>
      <c r="C388" s="43"/>
      <c r="D388" s="221" t="s">
        <v>195</v>
      </c>
      <c r="E388" s="43"/>
      <c r="F388" s="222" t="s">
        <v>616</v>
      </c>
      <c r="G388" s="43"/>
      <c r="H388" s="43"/>
      <c r="I388" s="223"/>
      <c r="J388" s="43"/>
      <c r="K388" s="43"/>
      <c r="L388" s="47"/>
      <c r="M388" s="224"/>
      <c r="N388" s="225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195</v>
      </c>
      <c r="AU388" s="20" t="s">
        <v>86</v>
      </c>
    </row>
    <row r="389" s="2" customFormat="1">
      <c r="A389" s="41"/>
      <c r="B389" s="42"/>
      <c r="C389" s="43"/>
      <c r="D389" s="226" t="s">
        <v>197</v>
      </c>
      <c r="E389" s="43"/>
      <c r="F389" s="227" t="s">
        <v>617</v>
      </c>
      <c r="G389" s="43"/>
      <c r="H389" s="43"/>
      <c r="I389" s="223"/>
      <c r="J389" s="43"/>
      <c r="K389" s="43"/>
      <c r="L389" s="47"/>
      <c r="M389" s="224"/>
      <c r="N389" s="225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197</v>
      </c>
      <c r="AU389" s="20" t="s">
        <v>86</v>
      </c>
    </row>
    <row r="390" s="2" customFormat="1" ht="16.5" customHeight="1">
      <c r="A390" s="41"/>
      <c r="B390" s="42"/>
      <c r="C390" s="261" t="s">
        <v>618</v>
      </c>
      <c r="D390" s="261" t="s">
        <v>395</v>
      </c>
      <c r="E390" s="262" t="s">
        <v>619</v>
      </c>
      <c r="F390" s="263" t="s">
        <v>620</v>
      </c>
      <c r="G390" s="264" t="s">
        <v>115</v>
      </c>
      <c r="H390" s="265">
        <v>1</v>
      </c>
      <c r="I390" s="266"/>
      <c r="J390" s="267">
        <f>ROUND(I390*H390,2)</f>
        <v>0</v>
      </c>
      <c r="K390" s="263" t="s">
        <v>193</v>
      </c>
      <c r="L390" s="268"/>
      <c r="M390" s="269" t="s">
        <v>19</v>
      </c>
      <c r="N390" s="270" t="s">
        <v>47</v>
      </c>
      <c r="O390" s="87"/>
      <c r="P390" s="217">
        <f>O390*H390</f>
        <v>0</v>
      </c>
      <c r="Q390" s="217">
        <v>0.013899999999999999</v>
      </c>
      <c r="R390" s="217">
        <f>Q390*H390</f>
        <v>0.013899999999999999</v>
      </c>
      <c r="S390" s="217">
        <v>0</v>
      </c>
      <c r="T390" s="218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9" t="s">
        <v>120</v>
      </c>
      <c r="AT390" s="219" t="s">
        <v>395</v>
      </c>
      <c r="AU390" s="219" t="s">
        <v>86</v>
      </c>
      <c r="AY390" s="20" t="s">
        <v>188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20" t="s">
        <v>84</v>
      </c>
      <c r="BK390" s="220">
        <f>ROUND(I390*H390,2)</f>
        <v>0</v>
      </c>
      <c r="BL390" s="20" t="s">
        <v>116</v>
      </c>
      <c r="BM390" s="219" t="s">
        <v>621</v>
      </c>
    </row>
    <row r="391" s="2" customFormat="1">
      <c r="A391" s="41"/>
      <c r="B391" s="42"/>
      <c r="C391" s="43"/>
      <c r="D391" s="221" t="s">
        <v>195</v>
      </c>
      <c r="E391" s="43"/>
      <c r="F391" s="222" t="s">
        <v>620</v>
      </c>
      <c r="G391" s="43"/>
      <c r="H391" s="43"/>
      <c r="I391" s="223"/>
      <c r="J391" s="43"/>
      <c r="K391" s="43"/>
      <c r="L391" s="47"/>
      <c r="M391" s="224"/>
      <c r="N391" s="225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195</v>
      </c>
      <c r="AU391" s="20" t="s">
        <v>86</v>
      </c>
    </row>
    <row r="392" s="14" customFormat="1">
      <c r="A392" s="14"/>
      <c r="B392" s="239"/>
      <c r="C392" s="240"/>
      <c r="D392" s="221" t="s">
        <v>201</v>
      </c>
      <c r="E392" s="241" t="s">
        <v>19</v>
      </c>
      <c r="F392" s="242" t="s">
        <v>84</v>
      </c>
      <c r="G392" s="240"/>
      <c r="H392" s="243">
        <v>1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9" t="s">
        <v>201</v>
      </c>
      <c r="AU392" s="249" t="s">
        <v>86</v>
      </c>
      <c r="AV392" s="14" t="s">
        <v>86</v>
      </c>
      <c r="AW392" s="14" t="s">
        <v>37</v>
      </c>
      <c r="AX392" s="14" t="s">
        <v>84</v>
      </c>
      <c r="AY392" s="249" t="s">
        <v>188</v>
      </c>
    </row>
    <row r="393" s="2" customFormat="1" ht="16.5" customHeight="1">
      <c r="A393" s="41"/>
      <c r="B393" s="42"/>
      <c r="C393" s="261" t="s">
        <v>622</v>
      </c>
      <c r="D393" s="261" t="s">
        <v>395</v>
      </c>
      <c r="E393" s="262" t="s">
        <v>623</v>
      </c>
      <c r="F393" s="263" t="s">
        <v>624</v>
      </c>
      <c r="G393" s="264" t="s">
        <v>115</v>
      </c>
      <c r="H393" s="265">
        <v>2</v>
      </c>
      <c r="I393" s="266"/>
      <c r="J393" s="267">
        <f>ROUND(I393*H393,2)</f>
        <v>0</v>
      </c>
      <c r="K393" s="263" t="s">
        <v>193</v>
      </c>
      <c r="L393" s="268"/>
      <c r="M393" s="269" t="s">
        <v>19</v>
      </c>
      <c r="N393" s="270" t="s">
        <v>47</v>
      </c>
      <c r="O393" s="87"/>
      <c r="P393" s="217">
        <f>O393*H393</f>
        <v>0</v>
      </c>
      <c r="Q393" s="217">
        <v>0.016</v>
      </c>
      <c r="R393" s="217">
        <f>Q393*H393</f>
        <v>0.032000000000000001</v>
      </c>
      <c r="S393" s="217">
        <v>0</v>
      </c>
      <c r="T393" s="218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19" t="s">
        <v>120</v>
      </c>
      <c r="AT393" s="219" t="s">
        <v>395</v>
      </c>
      <c r="AU393" s="219" t="s">
        <v>86</v>
      </c>
      <c r="AY393" s="20" t="s">
        <v>188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0" t="s">
        <v>84</v>
      </c>
      <c r="BK393" s="220">
        <f>ROUND(I393*H393,2)</f>
        <v>0</v>
      </c>
      <c r="BL393" s="20" t="s">
        <v>116</v>
      </c>
      <c r="BM393" s="219" t="s">
        <v>625</v>
      </c>
    </row>
    <row r="394" s="2" customFormat="1">
      <c r="A394" s="41"/>
      <c r="B394" s="42"/>
      <c r="C394" s="43"/>
      <c r="D394" s="221" t="s">
        <v>195</v>
      </c>
      <c r="E394" s="43"/>
      <c r="F394" s="222" t="s">
        <v>624</v>
      </c>
      <c r="G394" s="43"/>
      <c r="H394" s="43"/>
      <c r="I394" s="223"/>
      <c r="J394" s="43"/>
      <c r="K394" s="43"/>
      <c r="L394" s="47"/>
      <c r="M394" s="224"/>
      <c r="N394" s="225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195</v>
      </c>
      <c r="AU394" s="20" t="s">
        <v>86</v>
      </c>
    </row>
    <row r="395" s="14" customFormat="1">
      <c r="A395" s="14"/>
      <c r="B395" s="239"/>
      <c r="C395" s="240"/>
      <c r="D395" s="221" t="s">
        <v>201</v>
      </c>
      <c r="E395" s="241" t="s">
        <v>19</v>
      </c>
      <c r="F395" s="242" t="s">
        <v>86</v>
      </c>
      <c r="G395" s="240"/>
      <c r="H395" s="243">
        <v>2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201</v>
      </c>
      <c r="AU395" s="249" t="s">
        <v>86</v>
      </c>
      <c r="AV395" s="14" t="s">
        <v>86</v>
      </c>
      <c r="AW395" s="14" t="s">
        <v>37</v>
      </c>
      <c r="AX395" s="14" t="s">
        <v>84</v>
      </c>
      <c r="AY395" s="249" t="s">
        <v>188</v>
      </c>
    </row>
    <row r="396" s="2" customFormat="1" ht="16.5" customHeight="1">
      <c r="A396" s="41"/>
      <c r="B396" s="42"/>
      <c r="C396" s="208" t="s">
        <v>626</v>
      </c>
      <c r="D396" s="208" t="s">
        <v>190</v>
      </c>
      <c r="E396" s="209" t="s">
        <v>627</v>
      </c>
      <c r="F396" s="210" t="s">
        <v>628</v>
      </c>
      <c r="G396" s="211" t="s">
        <v>115</v>
      </c>
      <c r="H396" s="212">
        <v>8</v>
      </c>
      <c r="I396" s="213"/>
      <c r="J396" s="214">
        <f>ROUND(I396*H396,2)</f>
        <v>0</v>
      </c>
      <c r="K396" s="210" t="s">
        <v>193</v>
      </c>
      <c r="L396" s="47"/>
      <c r="M396" s="215" t="s">
        <v>19</v>
      </c>
      <c r="N396" s="216" t="s">
        <v>47</v>
      </c>
      <c r="O396" s="87"/>
      <c r="P396" s="217">
        <f>O396*H396</f>
        <v>0</v>
      </c>
      <c r="Q396" s="217">
        <v>0</v>
      </c>
      <c r="R396" s="217">
        <f>Q396*H396</f>
        <v>0</v>
      </c>
      <c r="S396" s="217">
        <v>0</v>
      </c>
      <c r="T396" s="218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9" t="s">
        <v>116</v>
      </c>
      <c r="AT396" s="219" t="s">
        <v>190</v>
      </c>
      <c r="AU396" s="219" t="s">
        <v>86</v>
      </c>
      <c r="AY396" s="20" t="s">
        <v>188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20" t="s">
        <v>84</v>
      </c>
      <c r="BK396" s="220">
        <f>ROUND(I396*H396,2)</f>
        <v>0</v>
      </c>
      <c r="BL396" s="20" t="s">
        <v>116</v>
      </c>
      <c r="BM396" s="219" t="s">
        <v>629</v>
      </c>
    </row>
    <row r="397" s="2" customFormat="1">
      <c r="A397" s="41"/>
      <c r="B397" s="42"/>
      <c r="C397" s="43"/>
      <c r="D397" s="221" t="s">
        <v>195</v>
      </c>
      <c r="E397" s="43"/>
      <c r="F397" s="222" t="s">
        <v>630</v>
      </c>
      <c r="G397" s="43"/>
      <c r="H397" s="43"/>
      <c r="I397" s="223"/>
      <c r="J397" s="43"/>
      <c r="K397" s="43"/>
      <c r="L397" s="47"/>
      <c r="M397" s="224"/>
      <c r="N397" s="225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195</v>
      </c>
      <c r="AU397" s="20" t="s">
        <v>86</v>
      </c>
    </row>
    <row r="398" s="2" customFormat="1">
      <c r="A398" s="41"/>
      <c r="B398" s="42"/>
      <c r="C398" s="43"/>
      <c r="D398" s="226" t="s">
        <v>197</v>
      </c>
      <c r="E398" s="43"/>
      <c r="F398" s="227" t="s">
        <v>631</v>
      </c>
      <c r="G398" s="43"/>
      <c r="H398" s="43"/>
      <c r="I398" s="223"/>
      <c r="J398" s="43"/>
      <c r="K398" s="43"/>
      <c r="L398" s="47"/>
      <c r="M398" s="224"/>
      <c r="N398" s="225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197</v>
      </c>
      <c r="AU398" s="20" t="s">
        <v>86</v>
      </c>
    </row>
    <row r="399" s="2" customFormat="1" ht="21.75" customHeight="1">
      <c r="A399" s="41"/>
      <c r="B399" s="42"/>
      <c r="C399" s="261" t="s">
        <v>632</v>
      </c>
      <c r="D399" s="261" t="s">
        <v>395</v>
      </c>
      <c r="E399" s="262" t="s">
        <v>633</v>
      </c>
      <c r="F399" s="263" t="s">
        <v>634</v>
      </c>
      <c r="G399" s="264" t="s">
        <v>115</v>
      </c>
      <c r="H399" s="265">
        <v>8</v>
      </c>
      <c r="I399" s="266"/>
      <c r="J399" s="267">
        <f>ROUND(I399*H399,2)</f>
        <v>0</v>
      </c>
      <c r="K399" s="263" t="s">
        <v>193</v>
      </c>
      <c r="L399" s="268"/>
      <c r="M399" s="269" t="s">
        <v>19</v>
      </c>
      <c r="N399" s="270" t="s">
        <v>47</v>
      </c>
      <c r="O399" s="87"/>
      <c r="P399" s="217">
        <f>O399*H399</f>
        <v>0</v>
      </c>
      <c r="Q399" s="217">
        <v>0.0212</v>
      </c>
      <c r="R399" s="217">
        <f>Q399*H399</f>
        <v>0.1696</v>
      </c>
      <c r="S399" s="217">
        <v>0</v>
      </c>
      <c r="T399" s="218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19" t="s">
        <v>120</v>
      </c>
      <c r="AT399" s="219" t="s">
        <v>395</v>
      </c>
      <c r="AU399" s="219" t="s">
        <v>86</v>
      </c>
      <c r="AY399" s="20" t="s">
        <v>188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0" t="s">
        <v>84</v>
      </c>
      <c r="BK399" s="220">
        <f>ROUND(I399*H399,2)</f>
        <v>0</v>
      </c>
      <c r="BL399" s="20" t="s">
        <v>116</v>
      </c>
      <c r="BM399" s="219" t="s">
        <v>635</v>
      </c>
    </row>
    <row r="400" s="2" customFormat="1">
      <c r="A400" s="41"/>
      <c r="B400" s="42"/>
      <c r="C400" s="43"/>
      <c r="D400" s="221" t="s">
        <v>195</v>
      </c>
      <c r="E400" s="43"/>
      <c r="F400" s="222" t="s">
        <v>634</v>
      </c>
      <c r="G400" s="43"/>
      <c r="H400" s="43"/>
      <c r="I400" s="223"/>
      <c r="J400" s="43"/>
      <c r="K400" s="43"/>
      <c r="L400" s="47"/>
      <c r="M400" s="224"/>
      <c r="N400" s="225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195</v>
      </c>
      <c r="AU400" s="20" t="s">
        <v>86</v>
      </c>
    </row>
    <row r="401" s="14" customFormat="1">
      <c r="A401" s="14"/>
      <c r="B401" s="239"/>
      <c r="C401" s="240"/>
      <c r="D401" s="221" t="s">
        <v>201</v>
      </c>
      <c r="E401" s="241" t="s">
        <v>19</v>
      </c>
      <c r="F401" s="242" t="s">
        <v>636</v>
      </c>
      <c r="G401" s="240"/>
      <c r="H401" s="243">
        <v>8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9" t="s">
        <v>201</v>
      </c>
      <c r="AU401" s="249" t="s">
        <v>86</v>
      </c>
      <c r="AV401" s="14" t="s">
        <v>86</v>
      </c>
      <c r="AW401" s="14" t="s">
        <v>37</v>
      </c>
      <c r="AX401" s="14" t="s">
        <v>84</v>
      </c>
      <c r="AY401" s="249" t="s">
        <v>188</v>
      </c>
    </row>
    <row r="402" s="2" customFormat="1" ht="16.5" customHeight="1">
      <c r="A402" s="41"/>
      <c r="B402" s="42"/>
      <c r="C402" s="208" t="s">
        <v>637</v>
      </c>
      <c r="D402" s="208" t="s">
        <v>190</v>
      </c>
      <c r="E402" s="209" t="s">
        <v>638</v>
      </c>
      <c r="F402" s="210" t="s">
        <v>639</v>
      </c>
      <c r="G402" s="211" t="s">
        <v>115</v>
      </c>
      <c r="H402" s="212">
        <v>2</v>
      </c>
      <c r="I402" s="213"/>
      <c r="J402" s="214">
        <f>ROUND(I402*H402,2)</f>
        <v>0</v>
      </c>
      <c r="K402" s="210" t="s">
        <v>193</v>
      </c>
      <c r="L402" s="47"/>
      <c r="M402" s="215" t="s">
        <v>19</v>
      </c>
      <c r="N402" s="216" t="s">
        <v>47</v>
      </c>
      <c r="O402" s="87"/>
      <c r="P402" s="217">
        <f>O402*H402</f>
        <v>0</v>
      </c>
      <c r="Q402" s="217">
        <v>0.0036600000000000001</v>
      </c>
      <c r="R402" s="217">
        <f>Q402*H402</f>
        <v>0.0073200000000000001</v>
      </c>
      <c r="S402" s="217">
        <v>0</v>
      </c>
      <c r="T402" s="218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19" t="s">
        <v>116</v>
      </c>
      <c r="AT402" s="219" t="s">
        <v>190</v>
      </c>
      <c r="AU402" s="219" t="s">
        <v>86</v>
      </c>
      <c r="AY402" s="20" t="s">
        <v>188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0" t="s">
        <v>84</v>
      </c>
      <c r="BK402" s="220">
        <f>ROUND(I402*H402,2)</f>
        <v>0</v>
      </c>
      <c r="BL402" s="20" t="s">
        <v>116</v>
      </c>
      <c r="BM402" s="219" t="s">
        <v>640</v>
      </c>
    </row>
    <row r="403" s="2" customFormat="1">
      <c r="A403" s="41"/>
      <c r="B403" s="42"/>
      <c r="C403" s="43"/>
      <c r="D403" s="221" t="s">
        <v>195</v>
      </c>
      <c r="E403" s="43"/>
      <c r="F403" s="222" t="s">
        <v>641</v>
      </c>
      <c r="G403" s="43"/>
      <c r="H403" s="43"/>
      <c r="I403" s="223"/>
      <c r="J403" s="43"/>
      <c r="K403" s="43"/>
      <c r="L403" s="47"/>
      <c r="M403" s="224"/>
      <c r="N403" s="225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195</v>
      </c>
      <c r="AU403" s="20" t="s">
        <v>86</v>
      </c>
    </row>
    <row r="404" s="2" customFormat="1">
      <c r="A404" s="41"/>
      <c r="B404" s="42"/>
      <c r="C404" s="43"/>
      <c r="D404" s="226" t="s">
        <v>197</v>
      </c>
      <c r="E404" s="43"/>
      <c r="F404" s="227" t="s">
        <v>642</v>
      </c>
      <c r="G404" s="43"/>
      <c r="H404" s="43"/>
      <c r="I404" s="223"/>
      <c r="J404" s="43"/>
      <c r="K404" s="43"/>
      <c r="L404" s="47"/>
      <c r="M404" s="224"/>
      <c r="N404" s="225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197</v>
      </c>
      <c r="AU404" s="20" t="s">
        <v>86</v>
      </c>
    </row>
    <row r="405" s="2" customFormat="1" ht="16.5" customHeight="1">
      <c r="A405" s="41"/>
      <c r="B405" s="42"/>
      <c r="C405" s="261" t="s">
        <v>643</v>
      </c>
      <c r="D405" s="261" t="s">
        <v>395</v>
      </c>
      <c r="E405" s="262" t="s">
        <v>644</v>
      </c>
      <c r="F405" s="263" t="s">
        <v>645</v>
      </c>
      <c r="G405" s="264" t="s">
        <v>115</v>
      </c>
      <c r="H405" s="265">
        <v>1</v>
      </c>
      <c r="I405" s="266"/>
      <c r="J405" s="267">
        <f>ROUND(I405*H405,2)</f>
        <v>0</v>
      </c>
      <c r="K405" s="263" t="s">
        <v>193</v>
      </c>
      <c r="L405" s="268"/>
      <c r="M405" s="269" t="s">
        <v>19</v>
      </c>
      <c r="N405" s="270" t="s">
        <v>47</v>
      </c>
      <c r="O405" s="87"/>
      <c r="P405" s="217">
        <f>O405*H405</f>
        <v>0</v>
      </c>
      <c r="Q405" s="217">
        <v>0.028400000000000002</v>
      </c>
      <c r="R405" s="217">
        <f>Q405*H405</f>
        <v>0.028400000000000002</v>
      </c>
      <c r="S405" s="217">
        <v>0</v>
      </c>
      <c r="T405" s="218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19" t="s">
        <v>120</v>
      </c>
      <c r="AT405" s="219" t="s">
        <v>395</v>
      </c>
      <c r="AU405" s="219" t="s">
        <v>86</v>
      </c>
      <c r="AY405" s="20" t="s">
        <v>188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0" t="s">
        <v>84</v>
      </c>
      <c r="BK405" s="220">
        <f>ROUND(I405*H405,2)</f>
        <v>0</v>
      </c>
      <c r="BL405" s="20" t="s">
        <v>116</v>
      </c>
      <c r="BM405" s="219" t="s">
        <v>646</v>
      </c>
    </row>
    <row r="406" s="2" customFormat="1">
      <c r="A406" s="41"/>
      <c r="B406" s="42"/>
      <c r="C406" s="43"/>
      <c r="D406" s="221" t="s">
        <v>195</v>
      </c>
      <c r="E406" s="43"/>
      <c r="F406" s="222" t="s">
        <v>645</v>
      </c>
      <c r="G406" s="43"/>
      <c r="H406" s="43"/>
      <c r="I406" s="223"/>
      <c r="J406" s="43"/>
      <c r="K406" s="43"/>
      <c r="L406" s="47"/>
      <c r="M406" s="224"/>
      <c r="N406" s="225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195</v>
      </c>
      <c r="AU406" s="20" t="s">
        <v>86</v>
      </c>
    </row>
    <row r="407" s="14" customFormat="1">
      <c r="A407" s="14"/>
      <c r="B407" s="239"/>
      <c r="C407" s="240"/>
      <c r="D407" s="221" t="s">
        <v>201</v>
      </c>
      <c r="E407" s="241" t="s">
        <v>19</v>
      </c>
      <c r="F407" s="242" t="s">
        <v>84</v>
      </c>
      <c r="G407" s="240"/>
      <c r="H407" s="243">
        <v>1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201</v>
      </c>
      <c r="AU407" s="249" t="s">
        <v>86</v>
      </c>
      <c r="AV407" s="14" t="s">
        <v>86</v>
      </c>
      <c r="AW407" s="14" t="s">
        <v>37</v>
      </c>
      <c r="AX407" s="14" t="s">
        <v>84</v>
      </c>
      <c r="AY407" s="249" t="s">
        <v>188</v>
      </c>
    </row>
    <row r="408" s="2" customFormat="1" ht="16.5" customHeight="1">
      <c r="A408" s="41"/>
      <c r="B408" s="42"/>
      <c r="C408" s="261" t="s">
        <v>647</v>
      </c>
      <c r="D408" s="261" t="s">
        <v>395</v>
      </c>
      <c r="E408" s="262" t="s">
        <v>648</v>
      </c>
      <c r="F408" s="263" t="s">
        <v>649</v>
      </c>
      <c r="G408" s="264" t="s">
        <v>115</v>
      </c>
      <c r="H408" s="265">
        <v>1</v>
      </c>
      <c r="I408" s="266"/>
      <c r="J408" s="267">
        <f>ROUND(I408*H408,2)</f>
        <v>0</v>
      </c>
      <c r="K408" s="263" t="s">
        <v>193</v>
      </c>
      <c r="L408" s="268"/>
      <c r="M408" s="269" t="s">
        <v>19</v>
      </c>
      <c r="N408" s="270" t="s">
        <v>47</v>
      </c>
      <c r="O408" s="87"/>
      <c r="P408" s="217">
        <f>O408*H408</f>
        <v>0</v>
      </c>
      <c r="Q408" s="217">
        <v>0.029899999999999999</v>
      </c>
      <c r="R408" s="217">
        <f>Q408*H408</f>
        <v>0.029899999999999999</v>
      </c>
      <c r="S408" s="217">
        <v>0</v>
      </c>
      <c r="T408" s="218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19" t="s">
        <v>120</v>
      </c>
      <c r="AT408" s="219" t="s">
        <v>395</v>
      </c>
      <c r="AU408" s="219" t="s">
        <v>86</v>
      </c>
      <c r="AY408" s="20" t="s">
        <v>188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20" t="s">
        <v>84</v>
      </c>
      <c r="BK408" s="220">
        <f>ROUND(I408*H408,2)</f>
        <v>0</v>
      </c>
      <c r="BL408" s="20" t="s">
        <v>116</v>
      </c>
      <c r="BM408" s="219" t="s">
        <v>650</v>
      </c>
    </row>
    <row r="409" s="2" customFormat="1">
      <c r="A409" s="41"/>
      <c r="B409" s="42"/>
      <c r="C409" s="43"/>
      <c r="D409" s="221" t="s">
        <v>195</v>
      </c>
      <c r="E409" s="43"/>
      <c r="F409" s="222" t="s">
        <v>649</v>
      </c>
      <c r="G409" s="43"/>
      <c r="H409" s="43"/>
      <c r="I409" s="223"/>
      <c r="J409" s="43"/>
      <c r="K409" s="43"/>
      <c r="L409" s="47"/>
      <c r="M409" s="224"/>
      <c r="N409" s="225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195</v>
      </c>
      <c r="AU409" s="20" t="s">
        <v>86</v>
      </c>
    </row>
    <row r="410" s="14" customFormat="1">
      <c r="A410" s="14"/>
      <c r="B410" s="239"/>
      <c r="C410" s="240"/>
      <c r="D410" s="221" t="s">
        <v>201</v>
      </c>
      <c r="E410" s="241" t="s">
        <v>19</v>
      </c>
      <c r="F410" s="242" t="s">
        <v>84</v>
      </c>
      <c r="G410" s="240"/>
      <c r="H410" s="243">
        <v>1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9" t="s">
        <v>201</v>
      </c>
      <c r="AU410" s="249" t="s">
        <v>86</v>
      </c>
      <c r="AV410" s="14" t="s">
        <v>86</v>
      </c>
      <c r="AW410" s="14" t="s">
        <v>37</v>
      </c>
      <c r="AX410" s="14" t="s">
        <v>84</v>
      </c>
      <c r="AY410" s="249" t="s">
        <v>188</v>
      </c>
    </row>
    <row r="411" s="2" customFormat="1" ht="16.5" customHeight="1">
      <c r="A411" s="41"/>
      <c r="B411" s="42"/>
      <c r="C411" s="208" t="s">
        <v>651</v>
      </c>
      <c r="D411" s="208" t="s">
        <v>190</v>
      </c>
      <c r="E411" s="209" t="s">
        <v>652</v>
      </c>
      <c r="F411" s="210" t="s">
        <v>653</v>
      </c>
      <c r="G411" s="211" t="s">
        <v>115</v>
      </c>
      <c r="H411" s="212">
        <v>1</v>
      </c>
      <c r="I411" s="213"/>
      <c r="J411" s="214">
        <f>ROUND(I411*H411,2)</f>
        <v>0</v>
      </c>
      <c r="K411" s="210" t="s">
        <v>193</v>
      </c>
      <c r="L411" s="47"/>
      <c r="M411" s="215" t="s">
        <v>19</v>
      </c>
      <c r="N411" s="216" t="s">
        <v>47</v>
      </c>
      <c r="O411" s="87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9" t="s">
        <v>116</v>
      </c>
      <c r="AT411" s="219" t="s">
        <v>190</v>
      </c>
      <c r="AU411" s="219" t="s">
        <v>86</v>
      </c>
      <c r="AY411" s="20" t="s">
        <v>188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0" t="s">
        <v>84</v>
      </c>
      <c r="BK411" s="220">
        <f>ROUND(I411*H411,2)</f>
        <v>0</v>
      </c>
      <c r="BL411" s="20" t="s">
        <v>116</v>
      </c>
      <c r="BM411" s="219" t="s">
        <v>654</v>
      </c>
    </row>
    <row r="412" s="2" customFormat="1">
      <c r="A412" s="41"/>
      <c r="B412" s="42"/>
      <c r="C412" s="43"/>
      <c r="D412" s="221" t="s">
        <v>195</v>
      </c>
      <c r="E412" s="43"/>
      <c r="F412" s="222" t="s">
        <v>655</v>
      </c>
      <c r="G412" s="43"/>
      <c r="H412" s="43"/>
      <c r="I412" s="223"/>
      <c r="J412" s="43"/>
      <c r="K412" s="43"/>
      <c r="L412" s="47"/>
      <c r="M412" s="224"/>
      <c r="N412" s="225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195</v>
      </c>
      <c r="AU412" s="20" t="s">
        <v>86</v>
      </c>
    </row>
    <row r="413" s="2" customFormat="1">
      <c r="A413" s="41"/>
      <c r="B413" s="42"/>
      <c r="C413" s="43"/>
      <c r="D413" s="226" t="s">
        <v>197</v>
      </c>
      <c r="E413" s="43"/>
      <c r="F413" s="227" t="s">
        <v>656</v>
      </c>
      <c r="G413" s="43"/>
      <c r="H413" s="43"/>
      <c r="I413" s="223"/>
      <c r="J413" s="43"/>
      <c r="K413" s="43"/>
      <c r="L413" s="47"/>
      <c r="M413" s="224"/>
      <c r="N413" s="225"/>
      <c r="O413" s="87"/>
      <c r="P413" s="87"/>
      <c r="Q413" s="87"/>
      <c r="R413" s="87"/>
      <c r="S413" s="87"/>
      <c r="T413" s="88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20" t="s">
        <v>197</v>
      </c>
      <c r="AU413" s="20" t="s">
        <v>86</v>
      </c>
    </row>
    <row r="414" s="2" customFormat="1" ht="16.5" customHeight="1">
      <c r="A414" s="41"/>
      <c r="B414" s="42"/>
      <c r="C414" s="261" t="s">
        <v>657</v>
      </c>
      <c r="D414" s="261" t="s">
        <v>395</v>
      </c>
      <c r="E414" s="262" t="s">
        <v>658</v>
      </c>
      <c r="F414" s="263" t="s">
        <v>659</v>
      </c>
      <c r="G414" s="264" t="s">
        <v>115</v>
      </c>
      <c r="H414" s="265">
        <v>1</v>
      </c>
      <c r="I414" s="266"/>
      <c r="J414" s="267">
        <f>ROUND(I414*H414,2)</f>
        <v>0</v>
      </c>
      <c r="K414" s="263" t="s">
        <v>193</v>
      </c>
      <c r="L414" s="268"/>
      <c r="M414" s="269" t="s">
        <v>19</v>
      </c>
      <c r="N414" s="270" t="s">
        <v>47</v>
      </c>
      <c r="O414" s="87"/>
      <c r="P414" s="217">
        <f>O414*H414</f>
        <v>0</v>
      </c>
      <c r="Q414" s="217">
        <v>0.033000000000000002</v>
      </c>
      <c r="R414" s="217">
        <f>Q414*H414</f>
        <v>0.033000000000000002</v>
      </c>
      <c r="S414" s="217">
        <v>0</v>
      </c>
      <c r="T414" s="218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9" t="s">
        <v>120</v>
      </c>
      <c r="AT414" s="219" t="s">
        <v>395</v>
      </c>
      <c r="AU414" s="219" t="s">
        <v>86</v>
      </c>
      <c r="AY414" s="20" t="s">
        <v>188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0" t="s">
        <v>84</v>
      </c>
      <c r="BK414" s="220">
        <f>ROUND(I414*H414,2)</f>
        <v>0</v>
      </c>
      <c r="BL414" s="20" t="s">
        <v>116</v>
      </c>
      <c r="BM414" s="219" t="s">
        <v>660</v>
      </c>
    </row>
    <row r="415" s="2" customFormat="1">
      <c r="A415" s="41"/>
      <c r="B415" s="42"/>
      <c r="C415" s="43"/>
      <c r="D415" s="221" t="s">
        <v>195</v>
      </c>
      <c r="E415" s="43"/>
      <c r="F415" s="222" t="s">
        <v>659</v>
      </c>
      <c r="G415" s="43"/>
      <c r="H415" s="43"/>
      <c r="I415" s="223"/>
      <c r="J415" s="43"/>
      <c r="K415" s="43"/>
      <c r="L415" s="47"/>
      <c r="M415" s="224"/>
      <c r="N415" s="225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195</v>
      </c>
      <c r="AU415" s="20" t="s">
        <v>86</v>
      </c>
    </row>
    <row r="416" s="14" customFormat="1">
      <c r="A416" s="14"/>
      <c r="B416" s="239"/>
      <c r="C416" s="240"/>
      <c r="D416" s="221" t="s">
        <v>201</v>
      </c>
      <c r="E416" s="241" t="s">
        <v>19</v>
      </c>
      <c r="F416" s="242" t="s">
        <v>84</v>
      </c>
      <c r="G416" s="240"/>
      <c r="H416" s="243">
        <v>1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9" t="s">
        <v>201</v>
      </c>
      <c r="AU416" s="249" t="s">
        <v>86</v>
      </c>
      <c r="AV416" s="14" t="s">
        <v>86</v>
      </c>
      <c r="AW416" s="14" t="s">
        <v>37</v>
      </c>
      <c r="AX416" s="14" t="s">
        <v>84</v>
      </c>
      <c r="AY416" s="249" t="s">
        <v>188</v>
      </c>
    </row>
    <row r="417" s="2" customFormat="1" ht="16.5" customHeight="1">
      <c r="A417" s="41"/>
      <c r="B417" s="42"/>
      <c r="C417" s="208" t="s">
        <v>661</v>
      </c>
      <c r="D417" s="208" t="s">
        <v>190</v>
      </c>
      <c r="E417" s="209" t="s">
        <v>662</v>
      </c>
      <c r="F417" s="210" t="s">
        <v>663</v>
      </c>
      <c r="G417" s="211" t="s">
        <v>115</v>
      </c>
      <c r="H417" s="212">
        <v>2</v>
      </c>
      <c r="I417" s="213"/>
      <c r="J417" s="214">
        <f>ROUND(I417*H417,2)</f>
        <v>0</v>
      </c>
      <c r="K417" s="210" t="s">
        <v>193</v>
      </c>
      <c r="L417" s="47"/>
      <c r="M417" s="215" t="s">
        <v>19</v>
      </c>
      <c r="N417" s="216" t="s">
        <v>47</v>
      </c>
      <c r="O417" s="87"/>
      <c r="P417" s="217">
        <f>O417*H417</f>
        <v>0</v>
      </c>
      <c r="Q417" s="217">
        <v>0.0050499999999999998</v>
      </c>
      <c r="R417" s="217">
        <f>Q417*H417</f>
        <v>0.0101</v>
      </c>
      <c r="S417" s="217">
        <v>0</v>
      </c>
      <c r="T417" s="218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9" t="s">
        <v>116</v>
      </c>
      <c r="AT417" s="219" t="s">
        <v>190</v>
      </c>
      <c r="AU417" s="219" t="s">
        <v>86</v>
      </c>
      <c r="AY417" s="20" t="s">
        <v>188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20" t="s">
        <v>84</v>
      </c>
      <c r="BK417" s="220">
        <f>ROUND(I417*H417,2)</f>
        <v>0</v>
      </c>
      <c r="BL417" s="20" t="s">
        <v>116</v>
      </c>
      <c r="BM417" s="219" t="s">
        <v>664</v>
      </c>
    </row>
    <row r="418" s="2" customFormat="1">
      <c r="A418" s="41"/>
      <c r="B418" s="42"/>
      <c r="C418" s="43"/>
      <c r="D418" s="221" t="s">
        <v>195</v>
      </c>
      <c r="E418" s="43"/>
      <c r="F418" s="222" t="s">
        <v>665</v>
      </c>
      <c r="G418" s="43"/>
      <c r="H418" s="43"/>
      <c r="I418" s="223"/>
      <c r="J418" s="43"/>
      <c r="K418" s="43"/>
      <c r="L418" s="47"/>
      <c r="M418" s="224"/>
      <c r="N418" s="225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195</v>
      </c>
      <c r="AU418" s="20" t="s">
        <v>86</v>
      </c>
    </row>
    <row r="419" s="2" customFormat="1">
      <c r="A419" s="41"/>
      <c r="B419" s="42"/>
      <c r="C419" s="43"/>
      <c r="D419" s="226" t="s">
        <v>197</v>
      </c>
      <c r="E419" s="43"/>
      <c r="F419" s="227" t="s">
        <v>666</v>
      </c>
      <c r="G419" s="43"/>
      <c r="H419" s="43"/>
      <c r="I419" s="223"/>
      <c r="J419" s="43"/>
      <c r="K419" s="43"/>
      <c r="L419" s="47"/>
      <c r="M419" s="224"/>
      <c r="N419" s="225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197</v>
      </c>
      <c r="AU419" s="20" t="s">
        <v>86</v>
      </c>
    </row>
    <row r="420" s="2" customFormat="1" ht="16.5" customHeight="1">
      <c r="A420" s="41"/>
      <c r="B420" s="42"/>
      <c r="C420" s="261" t="s">
        <v>667</v>
      </c>
      <c r="D420" s="261" t="s">
        <v>395</v>
      </c>
      <c r="E420" s="262" t="s">
        <v>668</v>
      </c>
      <c r="F420" s="263" t="s">
        <v>669</v>
      </c>
      <c r="G420" s="264" t="s">
        <v>115</v>
      </c>
      <c r="H420" s="265">
        <v>2</v>
      </c>
      <c r="I420" s="266"/>
      <c r="J420" s="267">
        <f>ROUND(I420*H420,2)</f>
        <v>0</v>
      </c>
      <c r="K420" s="263" t="s">
        <v>193</v>
      </c>
      <c r="L420" s="268"/>
      <c r="M420" s="269" t="s">
        <v>19</v>
      </c>
      <c r="N420" s="270" t="s">
        <v>47</v>
      </c>
      <c r="O420" s="87"/>
      <c r="P420" s="217">
        <f>O420*H420</f>
        <v>0</v>
      </c>
      <c r="Q420" s="217">
        <v>0.031199999999999999</v>
      </c>
      <c r="R420" s="217">
        <f>Q420*H420</f>
        <v>0.062399999999999997</v>
      </c>
      <c r="S420" s="217">
        <v>0</v>
      </c>
      <c r="T420" s="218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19" t="s">
        <v>120</v>
      </c>
      <c r="AT420" s="219" t="s">
        <v>395</v>
      </c>
      <c r="AU420" s="219" t="s">
        <v>86</v>
      </c>
      <c r="AY420" s="20" t="s">
        <v>188</v>
      </c>
      <c r="BE420" s="220">
        <f>IF(N420="základní",J420,0)</f>
        <v>0</v>
      </c>
      <c r="BF420" s="220">
        <f>IF(N420="snížená",J420,0)</f>
        <v>0</v>
      </c>
      <c r="BG420" s="220">
        <f>IF(N420="zákl. přenesená",J420,0)</f>
        <v>0</v>
      </c>
      <c r="BH420" s="220">
        <f>IF(N420="sníž. přenesená",J420,0)</f>
        <v>0</v>
      </c>
      <c r="BI420" s="220">
        <f>IF(N420="nulová",J420,0)</f>
        <v>0</v>
      </c>
      <c r="BJ420" s="20" t="s">
        <v>84</v>
      </c>
      <c r="BK420" s="220">
        <f>ROUND(I420*H420,2)</f>
        <v>0</v>
      </c>
      <c r="BL420" s="20" t="s">
        <v>116</v>
      </c>
      <c r="BM420" s="219" t="s">
        <v>670</v>
      </c>
    </row>
    <row r="421" s="2" customFormat="1">
      <c r="A421" s="41"/>
      <c r="B421" s="42"/>
      <c r="C421" s="43"/>
      <c r="D421" s="221" t="s">
        <v>195</v>
      </c>
      <c r="E421" s="43"/>
      <c r="F421" s="222" t="s">
        <v>669</v>
      </c>
      <c r="G421" s="43"/>
      <c r="H421" s="43"/>
      <c r="I421" s="223"/>
      <c r="J421" s="43"/>
      <c r="K421" s="43"/>
      <c r="L421" s="47"/>
      <c r="M421" s="224"/>
      <c r="N421" s="225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195</v>
      </c>
      <c r="AU421" s="20" t="s">
        <v>86</v>
      </c>
    </row>
    <row r="422" s="14" customFormat="1">
      <c r="A422" s="14"/>
      <c r="B422" s="239"/>
      <c r="C422" s="240"/>
      <c r="D422" s="221" t="s">
        <v>201</v>
      </c>
      <c r="E422" s="241" t="s">
        <v>19</v>
      </c>
      <c r="F422" s="242" t="s">
        <v>86</v>
      </c>
      <c r="G422" s="240"/>
      <c r="H422" s="243">
        <v>2</v>
      </c>
      <c r="I422" s="244"/>
      <c r="J422" s="240"/>
      <c r="K422" s="240"/>
      <c r="L422" s="245"/>
      <c r="M422" s="246"/>
      <c r="N422" s="247"/>
      <c r="O422" s="247"/>
      <c r="P422" s="247"/>
      <c r="Q422" s="247"/>
      <c r="R422" s="247"/>
      <c r="S422" s="247"/>
      <c r="T422" s="24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9" t="s">
        <v>201</v>
      </c>
      <c r="AU422" s="249" t="s">
        <v>86</v>
      </c>
      <c r="AV422" s="14" t="s">
        <v>86</v>
      </c>
      <c r="AW422" s="14" t="s">
        <v>37</v>
      </c>
      <c r="AX422" s="14" t="s">
        <v>84</v>
      </c>
      <c r="AY422" s="249" t="s">
        <v>188</v>
      </c>
    </row>
    <row r="423" s="2" customFormat="1" ht="16.5" customHeight="1">
      <c r="A423" s="41"/>
      <c r="B423" s="42"/>
      <c r="C423" s="208" t="s">
        <v>671</v>
      </c>
      <c r="D423" s="208" t="s">
        <v>190</v>
      </c>
      <c r="E423" s="209" t="s">
        <v>672</v>
      </c>
      <c r="F423" s="210" t="s">
        <v>673</v>
      </c>
      <c r="G423" s="211" t="s">
        <v>136</v>
      </c>
      <c r="H423" s="212">
        <v>21.48</v>
      </c>
      <c r="I423" s="213"/>
      <c r="J423" s="214">
        <f>ROUND(I423*H423,2)</f>
        <v>0</v>
      </c>
      <c r="K423" s="210" t="s">
        <v>193</v>
      </c>
      <c r="L423" s="47"/>
      <c r="M423" s="215" t="s">
        <v>19</v>
      </c>
      <c r="N423" s="216" t="s">
        <v>47</v>
      </c>
      <c r="O423" s="87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9" t="s">
        <v>116</v>
      </c>
      <c r="AT423" s="219" t="s">
        <v>190</v>
      </c>
      <c r="AU423" s="219" t="s">
        <v>86</v>
      </c>
      <c r="AY423" s="20" t="s">
        <v>188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0" t="s">
        <v>84</v>
      </c>
      <c r="BK423" s="220">
        <f>ROUND(I423*H423,2)</f>
        <v>0</v>
      </c>
      <c r="BL423" s="20" t="s">
        <v>116</v>
      </c>
      <c r="BM423" s="219" t="s">
        <v>674</v>
      </c>
    </row>
    <row r="424" s="2" customFormat="1">
      <c r="A424" s="41"/>
      <c r="B424" s="42"/>
      <c r="C424" s="43"/>
      <c r="D424" s="221" t="s">
        <v>195</v>
      </c>
      <c r="E424" s="43"/>
      <c r="F424" s="222" t="s">
        <v>675</v>
      </c>
      <c r="G424" s="43"/>
      <c r="H424" s="43"/>
      <c r="I424" s="223"/>
      <c r="J424" s="43"/>
      <c r="K424" s="43"/>
      <c r="L424" s="47"/>
      <c r="M424" s="224"/>
      <c r="N424" s="225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195</v>
      </c>
      <c r="AU424" s="20" t="s">
        <v>86</v>
      </c>
    </row>
    <row r="425" s="2" customFormat="1">
      <c r="A425" s="41"/>
      <c r="B425" s="42"/>
      <c r="C425" s="43"/>
      <c r="D425" s="226" t="s">
        <v>197</v>
      </c>
      <c r="E425" s="43"/>
      <c r="F425" s="227" t="s">
        <v>676</v>
      </c>
      <c r="G425" s="43"/>
      <c r="H425" s="43"/>
      <c r="I425" s="223"/>
      <c r="J425" s="43"/>
      <c r="K425" s="43"/>
      <c r="L425" s="47"/>
      <c r="M425" s="224"/>
      <c r="N425" s="225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197</v>
      </c>
      <c r="AU425" s="20" t="s">
        <v>86</v>
      </c>
    </row>
    <row r="426" s="2" customFormat="1" ht="16.5" customHeight="1">
      <c r="A426" s="41"/>
      <c r="B426" s="42"/>
      <c r="C426" s="261" t="s">
        <v>677</v>
      </c>
      <c r="D426" s="261" t="s">
        <v>395</v>
      </c>
      <c r="E426" s="262" t="s">
        <v>678</v>
      </c>
      <c r="F426" s="263" t="s">
        <v>679</v>
      </c>
      <c r="G426" s="264" t="s">
        <v>136</v>
      </c>
      <c r="H426" s="265">
        <v>21.802</v>
      </c>
      <c r="I426" s="266"/>
      <c r="J426" s="267">
        <f>ROUND(I426*H426,2)</f>
        <v>0</v>
      </c>
      <c r="K426" s="263" t="s">
        <v>193</v>
      </c>
      <c r="L426" s="268"/>
      <c r="M426" s="269" t="s">
        <v>19</v>
      </c>
      <c r="N426" s="270" t="s">
        <v>47</v>
      </c>
      <c r="O426" s="87"/>
      <c r="P426" s="217">
        <f>O426*H426</f>
        <v>0</v>
      </c>
      <c r="Q426" s="217">
        <v>0.00106</v>
      </c>
      <c r="R426" s="217">
        <f>Q426*H426</f>
        <v>0.023110119999999998</v>
      </c>
      <c r="S426" s="217">
        <v>0</v>
      </c>
      <c r="T426" s="218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9" t="s">
        <v>120</v>
      </c>
      <c r="AT426" s="219" t="s">
        <v>395</v>
      </c>
      <c r="AU426" s="219" t="s">
        <v>86</v>
      </c>
      <c r="AY426" s="20" t="s">
        <v>188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0" t="s">
        <v>84</v>
      </c>
      <c r="BK426" s="220">
        <f>ROUND(I426*H426,2)</f>
        <v>0</v>
      </c>
      <c r="BL426" s="20" t="s">
        <v>116</v>
      </c>
      <c r="BM426" s="219" t="s">
        <v>680</v>
      </c>
    </row>
    <row r="427" s="2" customFormat="1">
      <c r="A427" s="41"/>
      <c r="B427" s="42"/>
      <c r="C427" s="43"/>
      <c r="D427" s="221" t="s">
        <v>195</v>
      </c>
      <c r="E427" s="43"/>
      <c r="F427" s="222" t="s">
        <v>679</v>
      </c>
      <c r="G427" s="43"/>
      <c r="H427" s="43"/>
      <c r="I427" s="223"/>
      <c r="J427" s="43"/>
      <c r="K427" s="43"/>
      <c r="L427" s="47"/>
      <c r="M427" s="224"/>
      <c r="N427" s="225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195</v>
      </c>
      <c r="AU427" s="20" t="s">
        <v>86</v>
      </c>
    </row>
    <row r="428" s="14" customFormat="1">
      <c r="A428" s="14"/>
      <c r="B428" s="239"/>
      <c r="C428" s="240"/>
      <c r="D428" s="221" t="s">
        <v>201</v>
      </c>
      <c r="E428" s="241" t="s">
        <v>19</v>
      </c>
      <c r="F428" s="242" t="s">
        <v>681</v>
      </c>
      <c r="G428" s="240"/>
      <c r="H428" s="243">
        <v>21.48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9" t="s">
        <v>201</v>
      </c>
      <c r="AU428" s="249" t="s">
        <v>86</v>
      </c>
      <c r="AV428" s="14" t="s">
        <v>86</v>
      </c>
      <c r="AW428" s="14" t="s">
        <v>37</v>
      </c>
      <c r="AX428" s="14" t="s">
        <v>84</v>
      </c>
      <c r="AY428" s="249" t="s">
        <v>188</v>
      </c>
    </row>
    <row r="429" s="14" customFormat="1">
      <c r="A429" s="14"/>
      <c r="B429" s="239"/>
      <c r="C429" s="240"/>
      <c r="D429" s="221" t="s">
        <v>201</v>
      </c>
      <c r="E429" s="240"/>
      <c r="F429" s="242" t="s">
        <v>682</v>
      </c>
      <c r="G429" s="240"/>
      <c r="H429" s="243">
        <v>21.802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9" t="s">
        <v>201</v>
      </c>
      <c r="AU429" s="249" t="s">
        <v>86</v>
      </c>
      <c r="AV429" s="14" t="s">
        <v>86</v>
      </c>
      <c r="AW429" s="14" t="s">
        <v>4</v>
      </c>
      <c r="AX429" s="14" t="s">
        <v>84</v>
      </c>
      <c r="AY429" s="249" t="s">
        <v>188</v>
      </c>
    </row>
    <row r="430" s="2" customFormat="1" ht="16.5" customHeight="1">
      <c r="A430" s="41"/>
      <c r="B430" s="42"/>
      <c r="C430" s="208" t="s">
        <v>683</v>
      </c>
      <c r="D430" s="208" t="s">
        <v>190</v>
      </c>
      <c r="E430" s="209" t="s">
        <v>684</v>
      </c>
      <c r="F430" s="210" t="s">
        <v>685</v>
      </c>
      <c r="G430" s="211" t="s">
        <v>102</v>
      </c>
      <c r="H430" s="212">
        <v>2.7490000000000001</v>
      </c>
      <c r="I430" s="213"/>
      <c r="J430" s="214">
        <f>ROUND(I430*H430,2)</f>
        <v>0</v>
      </c>
      <c r="K430" s="210" t="s">
        <v>193</v>
      </c>
      <c r="L430" s="47"/>
      <c r="M430" s="215" t="s">
        <v>19</v>
      </c>
      <c r="N430" s="216" t="s">
        <v>47</v>
      </c>
      <c r="O430" s="87"/>
      <c r="P430" s="217">
        <f>O430*H430</f>
        <v>0</v>
      </c>
      <c r="Q430" s="217">
        <v>0</v>
      </c>
      <c r="R430" s="217">
        <f>Q430*H430</f>
        <v>0</v>
      </c>
      <c r="S430" s="217">
        <v>0.59999999999999998</v>
      </c>
      <c r="T430" s="218">
        <f>S430*H430</f>
        <v>1.6494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9" t="s">
        <v>116</v>
      </c>
      <c r="AT430" s="219" t="s">
        <v>190</v>
      </c>
      <c r="AU430" s="219" t="s">
        <v>86</v>
      </c>
      <c r="AY430" s="20" t="s">
        <v>188</v>
      </c>
      <c r="BE430" s="220">
        <f>IF(N430="základní",J430,0)</f>
        <v>0</v>
      </c>
      <c r="BF430" s="220">
        <f>IF(N430="snížená",J430,0)</f>
        <v>0</v>
      </c>
      <c r="BG430" s="220">
        <f>IF(N430="zákl. přenesená",J430,0)</f>
        <v>0</v>
      </c>
      <c r="BH430" s="220">
        <f>IF(N430="sníž. přenesená",J430,0)</f>
        <v>0</v>
      </c>
      <c r="BI430" s="220">
        <f>IF(N430="nulová",J430,0)</f>
        <v>0</v>
      </c>
      <c r="BJ430" s="20" t="s">
        <v>84</v>
      </c>
      <c r="BK430" s="220">
        <f>ROUND(I430*H430,2)</f>
        <v>0</v>
      </c>
      <c r="BL430" s="20" t="s">
        <v>116</v>
      </c>
      <c r="BM430" s="219" t="s">
        <v>686</v>
      </c>
    </row>
    <row r="431" s="2" customFormat="1">
      <c r="A431" s="41"/>
      <c r="B431" s="42"/>
      <c r="C431" s="43"/>
      <c r="D431" s="221" t="s">
        <v>195</v>
      </c>
      <c r="E431" s="43"/>
      <c r="F431" s="222" t="s">
        <v>687</v>
      </c>
      <c r="G431" s="43"/>
      <c r="H431" s="43"/>
      <c r="I431" s="223"/>
      <c r="J431" s="43"/>
      <c r="K431" s="43"/>
      <c r="L431" s="47"/>
      <c r="M431" s="224"/>
      <c r="N431" s="225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195</v>
      </c>
      <c r="AU431" s="20" t="s">
        <v>86</v>
      </c>
    </row>
    <row r="432" s="2" customFormat="1">
      <c r="A432" s="41"/>
      <c r="B432" s="42"/>
      <c r="C432" s="43"/>
      <c r="D432" s="226" t="s">
        <v>197</v>
      </c>
      <c r="E432" s="43"/>
      <c r="F432" s="227" t="s">
        <v>688</v>
      </c>
      <c r="G432" s="43"/>
      <c r="H432" s="43"/>
      <c r="I432" s="223"/>
      <c r="J432" s="43"/>
      <c r="K432" s="43"/>
      <c r="L432" s="47"/>
      <c r="M432" s="224"/>
      <c r="N432" s="225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197</v>
      </c>
      <c r="AU432" s="20" t="s">
        <v>86</v>
      </c>
    </row>
    <row r="433" s="13" customFormat="1">
      <c r="A433" s="13"/>
      <c r="B433" s="229"/>
      <c r="C433" s="230"/>
      <c r="D433" s="221" t="s">
        <v>201</v>
      </c>
      <c r="E433" s="231" t="s">
        <v>19</v>
      </c>
      <c r="F433" s="232" t="s">
        <v>689</v>
      </c>
      <c r="G433" s="230"/>
      <c r="H433" s="231" t="s">
        <v>19</v>
      </c>
      <c r="I433" s="233"/>
      <c r="J433" s="230"/>
      <c r="K433" s="230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201</v>
      </c>
      <c r="AU433" s="238" t="s">
        <v>86</v>
      </c>
      <c r="AV433" s="13" t="s">
        <v>84</v>
      </c>
      <c r="AW433" s="13" t="s">
        <v>37</v>
      </c>
      <c r="AX433" s="13" t="s">
        <v>76</v>
      </c>
      <c r="AY433" s="238" t="s">
        <v>188</v>
      </c>
    </row>
    <row r="434" s="14" customFormat="1">
      <c r="A434" s="14"/>
      <c r="B434" s="239"/>
      <c r="C434" s="240"/>
      <c r="D434" s="221" t="s">
        <v>201</v>
      </c>
      <c r="E434" s="241" t="s">
        <v>145</v>
      </c>
      <c r="F434" s="242" t="s">
        <v>690</v>
      </c>
      <c r="G434" s="240"/>
      <c r="H434" s="243">
        <v>2.7490000000000001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9" t="s">
        <v>201</v>
      </c>
      <c r="AU434" s="249" t="s">
        <v>86</v>
      </c>
      <c r="AV434" s="14" t="s">
        <v>86</v>
      </c>
      <c r="AW434" s="14" t="s">
        <v>37</v>
      </c>
      <c r="AX434" s="14" t="s">
        <v>84</v>
      </c>
      <c r="AY434" s="249" t="s">
        <v>188</v>
      </c>
    </row>
    <row r="435" s="2" customFormat="1" ht="16.5" customHeight="1">
      <c r="A435" s="41"/>
      <c r="B435" s="42"/>
      <c r="C435" s="208" t="s">
        <v>691</v>
      </c>
      <c r="D435" s="208" t="s">
        <v>190</v>
      </c>
      <c r="E435" s="209" t="s">
        <v>692</v>
      </c>
      <c r="F435" s="210" t="s">
        <v>693</v>
      </c>
      <c r="G435" s="211" t="s">
        <v>115</v>
      </c>
      <c r="H435" s="212">
        <v>8</v>
      </c>
      <c r="I435" s="213"/>
      <c r="J435" s="214">
        <f>ROUND(I435*H435,2)</f>
        <v>0</v>
      </c>
      <c r="K435" s="210" t="s">
        <v>193</v>
      </c>
      <c r="L435" s="47"/>
      <c r="M435" s="215" t="s">
        <v>19</v>
      </c>
      <c r="N435" s="216" t="s">
        <v>47</v>
      </c>
      <c r="O435" s="87"/>
      <c r="P435" s="217">
        <f>O435*H435</f>
        <v>0</v>
      </c>
      <c r="Q435" s="217">
        <v>0.0016199999999999999</v>
      </c>
      <c r="R435" s="217">
        <f>Q435*H435</f>
        <v>0.012959999999999999</v>
      </c>
      <c r="S435" s="217">
        <v>0</v>
      </c>
      <c r="T435" s="218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19" t="s">
        <v>116</v>
      </c>
      <c r="AT435" s="219" t="s">
        <v>190</v>
      </c>
      <c r="AU435" s="219" t="s">
        <v>86</v>
      </c>
      <c r="AY435" s="20" t="s">
        <v>188</v>
      </c>
      <c r="BE435" s="220">
        <f>IF(N435="základní",J435,0)</f>
        <v>0</v>
      </c>
      <c r="BF435" s="220">
        <f>IF(N435="snížená",J435,0)</f>
        <v>0</v>
      </c>
      <c r="BG435" s="220">
        <f>IF(N435="zákl. přenesená",J435,0)</f>
        <v>0</v>
      </c>
      <c r="BH435" s="220">
        <f>IF(N435="sníž. přenesená",J435,0)</f>
        <v>0</v>
      </c>
      <c r="BI435" s="220">
        <f>IF(N435="nulová",J435,0)</f>
        <v>0</v>
      </c>
      <c r="BJ435" s="20" t="s">
        <v>84</v>
      </c>
      <c r="BK435" s="220">
        <f>ROUND(I435*H435,2)</f>
        <v>0</v>
      </c>
      <c r="BL435" s="20" t="s">
        <v>116</v>
      </c>
      <c r="BM435" s="219" t="s">
        <v>694</v>
      </c>
    </row>
    <row r="436" s="2" customFormat="1">
      <c r="A436" s="41"/>
      <c r="B436" s="42"/>
      <c r="C436" s="43"/>
      <c r="D436" s="221" t="s">
        <v>195</v>
      </c>
      <c r="E436" s="43"/>
      <c r="F436" s="222" t="s">
        <v>695</v>
      </c>
      <c r="G436" s="43"/>
      <c r="H436" s="43"/>
      <c r="I436" s="223"/>
      <c r="J436" s="43"/>
      <c r="K436" s="43"/>
      <c r="L436" s="47"/>
      <c r="M436" s="224"/>
      <c r="N436" s="225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195</v>
      </c>
      <c r="AU436" s="20" t="s">
        <v>86</v>
      </c>
    </row>
    <row r="437" s="2" customFormat="1">
      <c r="A437" s="41"/>
      <c r="B437" s="42"/>
      <c r="C437" s="43"/>
      <c r="D437" s="226" t="s">
        <v>197</v>
      </c>
      <c r="E437" s="43"/>
      <c r="F437" s="227" t="s">
        <v>696</v>
      </c>
      <c r="G437" s="43"/>
      <c r="H437" s="43"/>
      <c r="I437" s="223"/>
      <c r="J437" s="43"/>
      <c r="K437" s="43"/>
      <c r="L437" s="47"/>
      <c r="M437" s="224"/>
      <c r="N437" s="225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197</v>
      </c>
      <c r="AU437" s="20" t="s">
        <v>86</v>
      </c>
    </row>
    <row r="438" s="2" customFormat="1" ht="16.5" customHeight="1">
      <c r="A438" s="41"/>
      <c r="B438" s="42"/>
      <c r="C438" s="261" t="s">
        <v>697</v>
      </c>
      <c r="D438" s="261" t="s">
        <v>395</v>
      </c>
      <c r="E438" s="262" t="s">
        <v>698</v>
      </c>
      <c r="F438" s="263" t="s">
        <v>699</v>
      </c>
      <c r="G438" s="264" t="s">
        <v>115</v>
      </c>
      <c r="H438" s="265">
        <v>8</v>
      </c>
      <c r="I438" s="266"/>
      <c r="J438" s="267">
        <f>ROUND(I438*H438,2)</f>
        <v>0</v>
      </c>
      <c r="K438" s="263" t="s">
        <v>193</v>
      </c>
      <c r="L438" s="268"/>
      <c r="M438" s="269" t="s">
        <v>19</v>
      </c>
      <c r="N438" s="270" t="s">
        <v>47</v>
      </c>
      <c r="O438" s="87"/>
      <c r="P438" s="217">
        <f>O438*H438</f>
        <v>0</v>
      </c>
      <c r="Q438" s="217">
        <v>0.017999999999999999</v>
      </c>
      <c r="R438" s="217">
        <f>Q438*H438</f>
        <v>0.14399999999999999</v>
      </c>
      <c r="S438" s="217">
        <v>0</v>
      </c>
      <c r="T438" s="218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9" t="s">
        <v>120</v>
      </c>
      <c r="AT438" s="219" t="s">
        <v>395</v>
      </c>
      <c r="AU438" s="219" t="s">
        <v>86</v>
      </c>
      <c r="AY438" s="20" t="s">
        <v>188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0" t="s">
        <v>84</v>
      </c>
      <c r="BK438" s="220">
        <f>ROUND(I438*H438,2)</f>
        <v>0</v>
      </c>
      <c r="BL438" s="20" t="s">
        <v>116</v>
      </c>
      <c r="BM438" s="219" t="s">
        <v>700</v>
      </c>
    </row>
    <row r="439" s="2" customFormat="1">
      <c r="A439" s="41"/>
      <c r="B439" s="42"/>
      <c r="C439" s="43"/>
      <c r="D439" s="221" t="s">
        <v>195</v>
      </c>
      <c r="E439" s="43"/>
      <c r="F439" s="222" t="s">
        <v>699</v>
      </c>
      <c r="G439" s="43"/>
      <c r="H439" s="43"/>
      <c r="I439" s="223"/>
      <c r="J439" s="43"/>
      <c r="K439" s="43"/>
      <c r="L439" s="47"/>
      <c r="M439" s="224"/>
      <c r="N439" s="225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195</v>
      </c>
      <c r="AU439" s="20" t="s">
        <v>86</v>
      </c>
    </row>
    <row r="440" s="14" customFormat="1">
      <c r="A440" s="14"/>
      <c r="B440" s="239"/>
      <c r="C440" s="240"/>
      <c r="D440" s="221" t="s">
        <v>201</v>
      </c>
      <c r="E440" s="241" t="s">
        <v>118</v>
      </c>
      <c r="F440" s="242" t="s">
        <v>636</v>
      </c>
      <c r="G440" s="240"/>
      <c r="H440" s="243">
        <v>8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9" t="s">
        <v>201</v>
      </c>
      <c r="AU440" s="249" t="s">
        <v>86</v>
      </c>
      <c r="AV440" s="14" t="s">
        <v>86</v>
      </c>
      <c r="AW440" s="14" t="s">
        <v>37</v>
      </c>
      <c r="AX440" s="14" t="s">
        <v>84</v>
      </c>
      <c r="AY440" s="249" t="s">
        <v>188</v>
      </c>
    </row>
    <row r="441" s="2" customFormat="1" ht="16.5" customHeight="1">
      <c r="A441" s="41"/>
      <c r="B441" s="42"/>
      <c r="C441" s="261" t="s">
        <v>701</v>
      </c>
      <c r="D441" s="261" t="s">
        <v>395</v>
      </c>
      <c r="E441" s="262" t="s">
        <v>702</v>
      </c>
      <c r="F441" s="263" t="s">
        <v>703</v>
      </c>
      <c r="G441" s="264" t="s">
        <v>115</v>
      </c>
      <c r="H441" s="265">
        <v>7</v>
      </c>
      <c r="I441" s="266"/>
      <c r="J441" s="267">
        <f>ROUND(I441*H441,2)</f>
        <v>0</v>
      </c>
      <c r="K441" s="263" t="s">
        <v>19</v>
      </c>
      <c r="L441" s="268"/>
      <c r="M441" s="269" t="s">
        <v>19</v>
      </c>
      <c r="N441" s="270" t="s">
        <v>47</v>
      </c>
      <c r="O441" s="87"/>
      <c r="P441" s="217">
        <f>O441*H441</f>
        <v>0</v>
      </c>
      <c r="Q441" s="217">
        <v>0.0067499999999999999</v>
      </c>
      <c r="R441" s="217">
        <f>Q441*H441</f>
        <v>0.04725</v>
      </c>
      <c r="S441" s="217">
        <v>0</v>
      </c>
      <c r="T441" s="218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9" t="s">
        <v>120</v>
      </c>
      <c r="AT441" s="219" t="s">
        <v>395</v>
      </c>
      <c r="AU441" s="219" t="s">
        <v>86</v>
      </c>
      <c r="AY441" s="20" t="s">
        <v>188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0" t="s">
        <v>84</v>
      </c>
      <c r="BK441" s="220">
        <f>ROUND(I441*H441,2)</f>
        <v>0</v>
      </c>
      <c r="BL441" s="20" t="s">
        <v>116</v>
      </c>
      <c r="BM441" s="219" t="s">
        <v>704</v>
      </c>
    </row>
    <row r="442" s="2" customFormat="1">
      <c r="A442" s="41"/>
      <c r="B442" s="42"/>
      <c r="C442" s="43"/>
      <c r="D442" s="221" t="s">
        <v>195</v>
      </c>
      <c r="E442" s="43"/>
      <c r="F442" s="222" t="s">
        <v>703</v>
      </c>
      <c r="G442" s="43"/>
      <c r="H442" s="43"/>
      <c r="I442" s="223"/>
      <c r="J442" s="43"/>
      <c r="K442" s="43"/>
      <c r="L442" s="47"/>
      <c r="M442" s="224"/>
      <c r="N442" s="225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195</v>
      </c>
      <c r="AU442" s="20" t="s">
        <v>86</v>
      </c>
    </row>
    <row r="443" s="14" customFormat="1">
      <c r="A443" s="14"/>
      <c r="B443" s="239"/>
      <c r="C443" s="240"/>
      <c r="D443" s="221" t="s">
        <v>201</v>
      </c>
      <c r="E443" s="241" t="s">
        <v>19</v>
      </c>
      <c r="F443" s="242" t="s">
        <v>705</v>
      </c>
      <c r="G443" s="240"/>
      <c r="H443" s="243">
        <v>7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201</v>
      </c>
      <c r="AU443" s="249" t="s">
        <v>86</v>
      </c>
      <c r="AV443" s="14" t="s">
        <v>86</v>
      </c>
      <c r="AW443" s="14" t="s">
        <v>37</v>
      </c>
      <c r="AX443" s="14" t="s">
        <v>84</v>
      </c>
      <c r="AY443" s="249" t="s">
        <v>188</v>
      </c>
    </row>
    <row r="444" s="2" customFormat="1" ht="16.5" customHeight="1">
      <c r="A444" s="41"/>
      <c r="B444" s="42"/>
      <c r="C444" s="261" t="s">
        <v>706</v>
      </c>
      <c r="D444" s="261" t="s">
        <v>395</v>
      </c>
      <c r="E444" s="262" t="s">
        <v>707</v>
      </c>
      <c r="F444" s="263" t="s">
        <v>708</v>
      </c>
      <c r="G444" s="264" t="s">
        <v>115</v>
      </c>
      <c r="H444" s="265">
        <v>1</v>
      </c>
      <c r="I444" s="266"/>
      <c r="J444" s="267">
        <f>ROUND(I444*H444,2)</f>
        <v>0</v>
      </c>
      <c r="K444" s="263" t="s">
        <v>19</v>
      </c>
      <c r="L444" s="268"/>
      <c r="M444" s="269" t="s">
        <v>19</v>
      </c>
      <c r="N444" s="270" t="s">
        <v>47</v>
      </c>
      <c r="O444" s="87"/>
      <c r="P444" s="217">
        <f>O444*H444</f>
        <v>0</v>
      </c>
      <c r="Q444" s="217">
        <v>0.0094199999999999996</v>
      </c>
      <c r="R444" s="217">
        <f>Q444*H444</f>
        <v>0.0094199999999999996</v>
      </c>
      <c r="S444" s="217">
        <v>0</v>
      </c>
      <c r="T444" s="218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9" t="s">
        <v>120</v>
      </c>
      <c r="AT444" s="219" t="s">
        <v>395</v>
      </c>
      <c r="AU444" s="219" t="s">
        <v>86</v>
      </c>
      <c r="AY444" s="20" t="s">
        <v>188</v>
      </c>
      <c r="BE444" s="220">
        <f>IF(N444="základní",J444,0)</f>
        <v>0</v>
      </c>
      <c r="BF444" s="220">
        <f>IF(N444="snížená",J444,0)</f>
        <v>0</v>
      </c>
      <c r="BG444" s="220">
        <f>IF(N444="zákl. přenesená",J444,0)</f>
        <v>0</v>
      </c>
      <c r="BH444" s="220">
        <f>IF(N444="sníž. přenesená",J444,0)</f>
        <v>0</v>
      </c>
      <c r="BI444" s="220">
        <f>IF(N444="nulová",J444,0)</f>
        <v>0</v>
      </c>
      <c r="BJ444" s="20" t="s">
        <v>84</v>
      </c>
      <c r="BK444" s="220">
        <f>ROUND(I444*H444,2)</f>
        <v>0</v>
      </c>
      <c r="BL444" s="20" t="s">
        <v>116</v>
      </c>
      <c r="BM444" s="219" t="s">
        <v>709</v>
      </c>
    </row>
    <row r="445" s="2" customFormat="1">
      <c r="A445" s="41"/>
      <c r="B445" s="42"/>
      <c r="C445" s="43"/>
      <c r="D445" s="221" t="s">
        <v>195</v>
      </c>
      <c r="E445" s="43"/>
      <c r="F445" s="222" t="s">
        <v>708</v>
      </c>
      <c r="G445" s="43"/>
      <c r="H445" s="43"/>
      <c r="I445" s="223"/>
      <c r="J445" s="43"/>
      <c r="K445" s="43"/>
      <c r="L445" s="47"/>
      <c r="M445" s="224"/>
      <c r="N445" s="225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195</v>
      </c>
      <c r="AU445" s="20" t="s">
        <v>86</v>
      </c>
    </row>
    <row r="446" s="14" customFormat="1">
      <c r="A446" s="14"/>
      <c r="B446" s="239"/>
      <c r="C446" s="240"/>
      <c r="D446" s="221" t="s">
        <v>201</v>
      </c>
      <c r="E446" s="241" t="s">
        <v>19</v>
      </c>
      <c r="F446" s="242" t="s">
        <v>84</v>
      </c>
      <c r="G446" s="240"/>
      <c r="H446" s="243">
        <v>1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9" t="s">
        <v>201</v>
      </c>
      <c r="AU446" s="249" t="s">
        <v>86</v>
      </c>
      <c r="AV446" s="14" t="s">
        <v>86</v>
      </c>
      <c r="AW446" s="14" t="s">
        <v>37</v>
      </c>
      <c r="AX446" s="14" t="s">
        <v>84</v>
      </c>
      <c r="AY446" s="249" t="s">
        <v>188</v>
      </c>
    </row>
    <row r="447" s="2" customFormat="1" ht="16.5" customHeight="1">
      <c r="A447" s="41"/>
      <c r="B447" s="42"/>
      <c r="C447" s="208" t="s">
        <v>710</v>
      </c>
      <c r="D447" s="208" t="s">
        <v>190</v>
      </c>
      <c r="E447" s="209" t="s">
        <v>711</v>
      </c>
      <c r="F447" s="210" t="s">
        <v>712</v>
      </c>
      <c r="G447" s="211" t="s">
        <v>115</v>
      </c>
      <c r="H447" s="212">
        <v>3</v>
      </c>
      <c r="I447" s="213"/>
      <c r="J447" s="214">
        <f>ROUND(I447*H447,2)</f>
        <v>0</v>
      </c>
      <c r="K447" s="210" t="s">
        <v>193</v>
      </c>
      <c r="L447" s="47"/>
      <c r="M447" s="215" t="s">
        <v>19</v>
      </c>
      <c r="N447" s="216" t="s">
        <v>47</v>
      </c>
      <c r="O447" s="87"/>
      <c r="P447" s="217">
        <f>O447*H447</f>
        <v>0</v>
      </c>
      <c r="Q447" s="217">
        <v>0.0013600000000000001</v>
      </c>
      <c r="R447" s="217">
        <f>Q447*H447</f>
        <v>0.0040800000000000003</v>
      </c>
      <c r="S447" s="217">
        <v>0</v>
      </c>
      <c r="T447" s="218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9" t="s">
        <v>116</v>
      </c>
      <c r="AT447" s="219" t="s">
        <v>190</v>
      </c>
      <c r="AU447" s="219" t="s">
        <v>86</v>
      </c>
      <c r="AY447" s="20" t="s">
        <v>188</v>
      </c>
      <c r="BE447" s="220">
        <f>IF(N447="základní",J447,0)</f>
        <v>0</v>
      </c>
      <c r="BF447" s="220">
        <f>IF(N447="snížená",J447,0)</f>
        <v>0</v>
      </c>
      <c r="BG447" s="220">
        <f>IF(N447="zákl. přenesená",J447,0)</f>
        <v>0</v>
      </c>
      <c r="BH447" s="220">
        <f>IF(N447="sníž. přenesená",J447,0)</f>
        <v>0</v>
      </c>
      <c r="BI447" s="220">
        <f>IF(N447="nulová",J447,0)</f>
        <v>0</v>
      </c>
      <c r="BJ447" s="20" t="s">
        <v>84</v>
      </c>
      <c r="BK447" s="220">
        <f>ROUND(I447*H447,2)</f>
        <v>0</v>
      </c>
      <c r="BL447" s="20" t="s">
        <v>116</v>
      </c>
      <c r="BM447" s="219" t="s">
        <v>713</v>
      </c>
    </row>
    <row r="448" s="2" customFormat="1">
      <c r="A448" s="41"/>
      <c r="B448" s="42"/>
      <c r="C448" s="43"/>
      <c r="D448" s="221" t="s">
        <v>195</v>
      </c>
      <c r="E448" s="43"/>
      <c r="F448" s="222" t="s">
        <v>714</v>
      </c>
      <c r="G448" s="43"/>
      <c r="H448" s="43"/>
      <c r="I448" s="223"/>
      <c r="J448" s="43"/>
      <c r="K448" s="43"/>
      <c r="L448" s="47"/>
      <c r="M448" s="224"/>
      <c r="N448" s="225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195</v>
      </c>
      <c r="AU448" s="20" t="s">
        <v>86</v>
      </c>
    </row>
    <row r="449" s="2" customFormat="1">
      <c r="A449" s="41"/>
      <c r="B449" s="42"/>
      <c r="C449" s="43"/>
      <c r="D449" s="226" t="s">
        <v>197</v>
      </c>
      <c r="E449" s="43"/>
      <c r="F449" s="227" t="s">
        <v>715</v>
      </c>
      <c r="G449" s="43"/>
      <c r="H449" s="43"/>
      <c r="I449" s="223"/>
      <c r="J449" s="43"/>
      <c r="K449" s="43"/>
      <c r="L449" s="47"/>
      <c r="M449" s="224"/>
      <c r="N449" s="225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197</v>
      </c>
      <c r="AU449" s="20" t="s">
        <v>86</v>
      </c>
    </row>
    <row r="450" s="2" customFormat="1" ht="16.5" customHeight="1">
      <c r="A450" s="41"/>
      <c r="B450" s="42"/>
      <c r="C450" s="261" t="s">
        <v>716</v>
      </c>
      <c r="D450" s="261" t="s">
        <v>395</v>
      </c>
      <c r="E450" s="262" t="s">
        <v>717</v>
      </c>
      <c r="F450" s="263" t="s">
        <v>718</v>
      </c>
      <c r="G450" s="264" t="s">
        <v>115</v>
      </c>
      <c r="H450" s="265">
        <v>3</v>
      </c>
      <c r="I450" s="266"/>
      <c r="J450" s="267">
        <f>ROUND(I450*H450,2)</f>
        <v>0</v>
      </c>
      <c r="K450" s="263" t="s">
        <v>193</v>
      </c>
      <c r="L450" s="268"/>
      <c r="M450" s="269" t="s">
        <v>19</v>
      </c>
      <c r="N450" s="270" t="s">
        <v>47</v>
      </c>
      <c r="O450" s="87"/>
      <c r="P450" s="217">
        <f>O450*H450</f>
        <v>0</v>
      </c>
      <c r="Q450" s="217">
        <v>0.048000000000000001</v>
      </c>
      <c r="R450" s="217">
        <f>Q450*H450</f>
        <v>0.14400000000000002</v>
      </c>
      <c r="S450" s="217">
        <v>0</v>
      </c>
      <c r="T450" s="218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9" t="s">
        <v>120</v>
      </c>
      <c r="AT450" s="219" t="s">
        <v>395</v>
      </c>
      <c r="AU450" s="219" t="s">
        <v>86</v>
      </c>
      <c r="AY450" s="20" t="s">
        <v>188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0" t="s">
        <v>84</v>
      </c>
      <c r="BK450" s="220">
        <f>ROUND(I450*H450,2)</f>
        <v>0</v>
      </c>
      <c r="BL450" s="20" t="s">
        <v>116</v>
      </c>
      <c r="BM450" s="219" t="s">
        <v>719</v>
      </c>
    </row>
    <row r="451" s="2" customFormat="1">
      <c r="A451" s="41"/>
      <c r="B451" s="42"/>
      <c r="C451" s="43"/>
      <c r="D451" s="221" t="s">
        <v>195</v>
      </c>
      <c r="E451" s="43"/>
      <c r="F451" s="222" t="s">
        <v>718</v>
      </c>
      <c r="G451" s="43"/>
      <c r="H451" s="43"/>
      <c r="I451" s="223"/>
      <c r="J451" s="43"/>
      <c r="K451" s="43"/>
      <c r="L451" s="47"/>
      <c r="M451" s="224"/>
      <c r="N451" s="225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195</v>
      </c>
      <c r="AU451" s="20" t="s">
        <v>86</v>
      </c>
    </row>
    <row r="452" s="14" customFormat="1">
      <c r="A452" s="14"/>
      <c r="B452" s="239"/>
      <c r="C452" s="240"/>
      <c r="D452" s="221" t="s">
        <v>201</v>
      </c>
      <c r="E452" s="241" t="s">
        <v>19</v>
      </c>
      <c r="F452" s="242" t="s">
        <v>210</v>
      </c>
      <c r="G452" s="240"/>
      <c r="H452" s="243">
        <v>3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201</v>
      </c>
      <c r="AU452" s="249" t="s">
        <v>86</v>
      </c>
      <c r="AV452" s="14" t="s">
        <v>86</v>
      </c>
      <c r="AW452" s="14" t="s">
        <v>37</v>
      </c>
      <c r="AX452" s="14" t="s">
        <v>84</v>
      </c>
      <c r="AY452" s="249" t="s">
        <v>188</v>
      </c>
    </row>
    <row r="453" s="2" customFormat="1" ht="16.5" customHeight="1">
      <c r="A453" s="41"/>
      <c r="B453" s="42"/>
      <c r="C453" s="208" t="s">
        <v>720</v>
      </c>
      <c r="D453" s="208" t="s">
        <v>190</v>
      </c>
      <c r="E453" s="209" t="s">
        <v>721</v>
      </c>
      <c r="F453" s="210" t="s">
        <v>722</v>
      </c>
      <c r="G453" s="211" t="s">
        <v>115</v>
      </c>
      <c r="H453" s="212">
        <v>4</v>
      </c>
      <c r="I453" s="213"/>
      <c r="J453" s="214">
        <f>ROUND(I453*H453,2)</f>
        <v>0</v>
      </c>
      <c r="K453" s="210" t="s">
        <v>193</v>
      </c>
      <c r="L453" s="47"/>
      <c r="M453" s="215" t="s">
        <v>19</v>
      </c>
      <c r="N453" s="216" t="s">
        <v>47</v>
      </c>
      <c r="O453" s="87"/>
      <c r="P453" s="217">
        <f>O453*H453</f>
        <v>0</v>
      </c>
      <c r="Q453" s="217">
        <v>0.00281</v>
      </c>
      <c r="R453" s="217">
        <f>Q453*H453</f>
        <v>0.01124</v>
      </c>
      <c r="S453" s="217">
        <v>0</v>
      </c>
      <c r="T453" s="218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9" t="s">
        <v>116</v>
      </c>
      <c r="AT453" s="219" t="s">
        <v>190</v>
      </c>
      <c r="AU453" s="219" t="s">
        <v>86</v>
      </c>
      <c r="AY453" s="20" t="s">
        <v>188</v>
      </c>
      <c r="BE453" s="220">
        <f>IF(N453="základní",J453,0)</f>
        <v>0</v>
      </c>
      <c r="BF453" s="220">
        <f>IF(N453="snížená",J453,0)</f>
        <v>0</v>
      </c>
      <c r="BG453" s="220">
        <f>IF(N453="zákl. přenesená",J453,0)</f>
        <v>0</v>
      </c>
      <c r="BH453" s="220">
        <f>IF(N453="sníž. přenesená",J453,0)</f>
        <v>0</v>
      </c>
      <c r="BI453" s="220">
        <f>IF(N453="nulová",J453,0)</f>
        <v>0</v>
      </c>
      <c r="BJ453" s="20" t="s">
        <v>84</v>
      </c>
      <c r="BK453" s="220">
        <f>ROUND(I453*H453,2)</f>
        <v>0</v>
      </c>
      <c r="BL453" s="20" t="s">
        <v>116</v>
      </c>
      <c r="BM453" s="219" t="s">
        <v>723</v>
      </c>
    </row>
    <row r="454" s="2" customFormat="1">
      <c r="A454" s="41"/>
      <c r="B454" s="42"/>
      <c r="C454" s="43"/>
      <c r="D454" s="221" t="s">
        <v>195</v>
      </c>
      <c r="E454" s="43"/>
      <c r="F454" s="222" t="s">
        <v>724</v>
      </c>
      <c r="G454" s="43"/>
      <c r="H454" s="43"/>
      <c r="I454" s="223"/>
      <c r="J454" s="43"/>
      <c r="K454" s="43"/>
      <c r="L454" s="47"/>
      <c r="M454" s="224"/>
      <c r="N454" s="225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195</v>
      </c>
      <c r="AU454" s="20" t="s">
        <v>86</v>
      </c>
    </row>
    <row r="455" s="2" customFormat="1">
      <c r="A455" s="41"/>
      <c r="B455" s="42"/>
      <c r="C455" s="43"/>
      <c r="D455" s="226" t="s">
        <v>197</v>
      </c>
      <c r="E455" s="43"/>
      <c r="F455" s="227" t="s">
        <v>725</v>
      </c>
      <c r="G455" s="43"/>
      <c r="H455" s="43"/>
      <c r="I455" s="223"/>
      <c r="J455" s="43"/>
      <c r="K455" s="43"/>
      <c r="L455" s="47"/>
      <c r="M455" s="224"/>
      <c r="N455" s="225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197</v>
      </c>
      <c r="AU455" s="20" t="s">
        <v>86</v>
      </c>
    </row>
    <row r="456" s="2" customFormat="1" ht="16.5" customHeight="1">
      <c r="A456" s="41"/>
      <c r="B456" s="42"/>
      <c r="C456" s="261" t="s">
        <v>726</v>
      </c>
      <c r="D456" s="261" t="s">
        <v>395</v>
      </c>
      <c r="E456" s="262" t="s">
        <v>727</v>
      </c>
      <c r="F456" s="263" t="s">
        <v>728</v>
      </c>
      <c r="G456" s="264" t="s">
        <v>115</v>
      </c>
      <c r="H456" s="265">
        <v>4</v>
      </c>
      <c r="I456" s="266"/>
      <c r="J456" s="267">
        <f>ROUND(I456*H456,2)</f>
        <v>0</v>
      </c>
      <c r="K456" s="263" t="s">
        <v>193</v>
      </c>
      <c r="L456" s="268"/>
      <c r="M456" s="269" t="s">
        <v>19</v>
      </c>
      <c r="N456" s="270" t="s">
        <v>47</v>
      </c>
      <c r="O456" s="87"/>
      <c r="P456" s="217">
        <f>O456*H456</f>
        <v>0</v>
      </c>
      <c r="Q456" s="217">
        <v>0.045999999999999999</v>
      </c>
      <c r="R456" s="217">
        <f>Q456*H456</f>
        <v>0.184</v>
      </c>
      <c r="S456" s="217">
        <v>0</v>
      </c>
      <c r="T456" s="218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9" t="s">
        <v>120</v>
      </c>
      <c r="AT456" s="219" t="s">
        <v>395</v>
      </c>
      <c r="AU456" s="219" t="s">
        <v>86</v>
      </c>
      <c r="AY456" s="20" t="s">
        <v>188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0" t="s">
        <v>84</v>
      </c>
      <c r="BK456" s="220">
        <f>ROUND(I456*H456,2)</f>
        <v>0</v>
      </c>
      <c r="BL456" s="20" t="s">
        <v>116</v>
      </c>
      <c r="BM456" s="219" t="s">
        <v>729</v>
      </c>
    </row>
    <row r="457" s="2" customFormat="1">
      <c r="A457" s="41"/>
      <c r="B457" s="42"/>
      <c r="C457" s="43"/>
      <c r="D457" s="221" t="s">
        <v>195</v>
      </c>
      <c r="E457" s="43"/>
      <c r="F457" s="222" t="s">
        <v>728</v>
      </c>
      <c r="G457" s="43"/>
      <c r="H457" s="43"/>
      <c r="I457" s="223"/>
      <c r="J457" s="43"/>
      <c r="K457" s="43"/>
      <c r="L457" s="47"/>
      <c r="M457" s="224"/>
      <c r="N457" s="225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195</v>
      </c>
      <c r="AU457" s="20" t="s">
        <v>86</v>
      </c>
    </row>
    <row r="458" s="14" customFormat="1">
      <c r="A458" s="14"/>
      <c r="B458" s="239"/>
      <c r="C458" s="240"/>
      <c r="D458" s="221" t="s">
        <v>201</v>
      </c>
      <c r="E458" s="241" t="s">
        <v>114</v>
      </c>
      <c r="F458" s="242" t="s">
        <v>116</v>
      </c>
      <c r="G458" s="240"/>
      <c r="H458" s="243">
        <v>4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9" t="s">
        <v>201</v>
      </c>
      <c r="AU458" s="249" t="s">
        <v>86</v>
      </c>
      <c r="AV458" s="14" t="s">
        <v>86</v>
      </c>
      <c r="AW458" s="14" t="s">
        <v>37</v>
      </c>
      <c r="AX458" s="14" t="s">
        <v>84</v>
      </c>
      <c r="AY458" s="249" t="s">
        <v>188</v>
      </c>
    </row>
    <row r="459" s="2" customFormat="1" ht="16.5" customHeight="1">
      <c r="A459" s="41"/>
      <c r="B459" s="42"/>
      <c r="C459" s="261" t="s">
        <v>730</v>
      </c>
      <c r="D459" s="261" t="s">
        <v>395</v>
      </c>
      <c r="E459" s="262" t="s">
        <v>731</v>
      </c>
      <c r="F459" s="263" t="s">
        <v>732</v>
      </c>
      <c r="G459" s="264" t="s">
        <v>115</v>
      </c>
      <c r="H459" s="265">
        <v>3</v>
      </c>
      <c r="I459" s="266"/>
      <c r="J459" s="267">
        <f>ROUND(I459*H459,2)</f>
        <v>0</v>
      </c>
      <c r="K459" s="263" t="s">
        <v>19</v>
      </c>
      <c r="L459" s="268"/>
      <c r="M459" s="269" t="s">
        <v>19</v>
      </c>
      <c r="N459" s="270" t="s">
        <v>47</v>
      </c>
      <c r="O459" s="87"/>
      <c r="P459" s="217">
        <f>O459*H459</f>
        <v>0</v>
      </c>
      <c r="Q459" s="217">
        <v>0.0064999999999999997</v>
      </c>
      <c r="R459" s="217">
        <f>Q459*H459</f>
        <v>0.0195</v>
      </c>
      <c r="S459" s="217">
        <v>0</v>
      </c>
      <c r="T459" s="218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9" t="s">
        <v>120</v>
      </c>
      <c r="AT459" s="219" t="s">
        <v>395</v>
      </c>
      <c r="AU459" s="219" t="s">
        <v>86</v>
      </c>
      <c r="AY459" s="20" t="s">
        <v>188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0" t="s">
        <v>84</v>
      </c>
      <c r="BK459" s="220">
        <f>ROUND(I459*H459,2)</f>
        <v>0</v>
      </c>
      <c r="BL459" s="20" t="s">
        <v>116</v>
      </c>
      <c r="BM459" s="219" t="s">
        <v>733</v>
      </c>
    </row>
    <row r="460" s="2" customFormat="1">
      <c r="A460" s="41"/>
      <c r="B460" s="42"/>
      <c r="C460" s="43"/>
      <c r="D460" s="221" t="s">
        <v>195</v>
      </c>
      <c r="E460" s="43"/>
      <c r="F460" s="222" t="s">
        <v>732</v>
      </c>
      <c r="G460" s="43"/>
      <c r="H460" s="43"/>
      <c r="I460" s="223"/>
      <c r="J460" s="43"/>
      <c r="K460" s="43"/>
      <c r="L460" s="47"/>
      <c r="M460" s="224"/>
      <c r="N460" s="225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195</v>
      </c>
      <c r="AU460" s="20" t="s">
        <v>86</v>
      </c>
    </row>
    <row r="461" s="14" customFormat="1">
      <c r="A461" s="14"/>
      <c r="B461" s="239"/>
      <c r="C461" s="240"/>
      <c r="D461" s="221" t="s">
        <v>201</v>
      </c>
      <c r="E461" s="241" t="s">
        <v>19</v>
      </c>
      <c r="F461" s="242" t="s">
        <v>210</v>
      </c>
      <c r="G461" s="240"/>
      <c r="H461" s="243">
        <v>3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9" t="s">
        <v>201</v>
      </c>
      <c r="AU461" s="249" t="s">
        <v>86</v>
      </c>
      <c r="AV461" s="14" t="s">
        <v>86</v>
      </c>
      <c r="AW461" s="14" t="s">
        <v>37</v>
      </c>
      <c r="AX461" s="14" t="s">
        <v>84</v>
      </c>
      <c r="AY461" s="249" t="s">
        <v>188</v>
      </c>
    </row>
    <row r="462" s="2" customFormat="1" ht="16.5" customHeight="1">
      <c r="A462" s="41"/>
      <c r="B462" s="42"/>
      <c r="C462" s="261" t="s">
        <v>734</v>
      </c>
      <c r="D462" s="261" t="s">
        <v>395</v>
      </c>
      <c r="E462" s="262" t="s">
        <v>735</v>
      </c>
      <c r="F462" s="263" t="s">
        <v>736</v>
      </c>
      <c r="G462" s="264" t="s">
        <v>115</v>
      </c>
      <c r="H462" s="265">
        <v>1</v>
      </c>
      <c r="I462" s="266"/>
      <c r="J462" s="267">
        <f>ROUND(I462*H462,2)</f>
        <v>0</v>
      </c>
      <c r="K462" s="263" t="s">
        <v>19</v>
      </c>
      <c r="L462" s="268"/>
      <c r="M462" s="269" t="s">
        <v>19</v>
      </c>
      <c r="N462" s="270" t="s">
        <v>47</v>
      </c>
      <c r="O462" s="87"/>
      <c r="P462" s="217">
        <f>O462*H462</f>
        <v>0</v>
      </c>
      <c r="Q462" s="217">
        <v>0.0086400000000000001</v>
      </c>
      <c r="R462" s="217">
        <f>Q462*H462</f>
        <v>0.0086400000000000001</v>
      </c>
      <c r="S462" s="217">
        <v>0</v>
      </c>
      <c r="T462" s="218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9" t="s">
        <v>120</v>
      </c>
      <c r="AT462" s="219" t="s">
        <v>395</v>
      </c>
      <c r="AU462" s="219" t="s">
        <v>86</v>
      </c>
      <c r="AY462" s="20" t="s">
        <v>188</v>
      </c>
      <c r="BE462" s="220">
        <f>IF(N462="základní",J462,0)</f>
        <v>0</v>
      </c>
      <c r="BF462" s="220">
        <f>IF(N462="snížená",J462,0)</f>
        <v>0</v>
      </c>
      <c r="BG462" s="220">
        <f>IF(N462="zákl. přenesená",J462,0)</f>
        <v>0</v>
      </c>
      <c r="BH462" s="220">
        <f>IF(N462="sníž. přenesená",J462,0)</f>
        <v>0</v>
      </c>
      <c r="BI462" s="220">
        <f>IF(N462="nulová",J462,0)</f>
        <v>0</v>
      </c>
      <c r="BJ462" s="20" t="s">
        <v>84</v>
      </c>
      <c r="BK462" s="220">
        <f>ROUND(I462*H462,2)</f>
        <v>0</v>
      </c>
      <c r="BL462" s="20" t="s">
        <v>116</v>
      </c>
      <c r="BM462" s="219" t="s">
        <v>737</v>
      </c>
    </row>
    <row r="463" s="2" customFormat="1">
      <c r="A463" s="41"/>
      <c r="B463" s="42"/>
      <c r="C463" s="43"/>
      <c r="D463" s="221" t="s">
        <v>195</v>
      </c>
      <c r="E463" s="43"/>
      <c r="F463" s="222" t="s">
        <v>736</v>
      </c>
      <c r="G463" s="43"/>
      <c r="H463" s="43"/>
      <c r="I463" s="223"/>
      <c r="J463" s="43"/>
      <c r="K463" s="43"/>
      <c r="L463" s="47"/>
      <c r="M463" s="224"/>
      <c r="N463" s="225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195</v>
      </c>
      <c r="AU463" s="20" t="s">
        <v>86</v>
      </c>
    </row>
    <row r="464" s="14" customFormat="1">
      <c r="A464" s="14"/>
      <c r="B464" s="239"/>
      <c r="C464" s="240"/>
      <c r="D464" s="221" t="s">
        <v>201</v>
      </c>
      <c r="E464" s="241" t="s">
        <v>19</v>
      </c>
      <c r="F464" s="242" t="s">
        <v>84</v>
      </c>
      <c r="G464" s="240"/>
      <c r="H464" s="243">
        <v>1</v>
      </c>
      <c r="I464" s="244"/>
      <c r="J464" s="240"/>
      <c r="K464" s="240"/>
      <c r="L464" s="245"/>
      <c r="M464" s="246"/>
      <c r="N464" s="247"/>
      <c r="O464" s="247"/>
      <c r="P464" s="247"/>
      <c r="Q464" s="247"/>
      <c r="R464" s="247"/>
      <c r="S464" s="247"/>
      <c r="T464" s="24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9" t="s">
        <v>201</v>
      </c>
      <c r="AU464" s="249" t="s">
        <v>86</v>
      </c>
      <c r="AV464" s="14" t="s">
        <v>86</v>
      </c>
      <c r="AW464" s="14" t="s">
        <v>37</v>
      </c>
      <c r="AX464" s="14" t="s">
        <v>84</v>
      </c>
      <c r="AY464" s="249" t="s">
        <v>188</v>
      </c>
    </row>
    <row r="465" s="2" customFormat="1" ht="16.5" customHeight="1">
      <c r="A465" s="41"/>
      <c r="B465" s="42"/>
      <c r="C465" s="208" t="s">
        <v>738</v>
      </c>
      <c r="D465" s="208" t="s">
        <v>190</v>
      </c>
      <c r="E465" s="209" t="s">
        <v>739</v>
      </c>
      <c r="F465" s="210" t="s">
        <v>740</v>
      </c>
      <c r="G465" s="211" t="s">
        <v>136</v>
      </c>
      <c r="H465" s="212">
        <v>21.5</v>
      </c>
      <c r="I465" s="213"/>
      <c r="J465" s="214">
        <f>ROUND(I465*H465,2)</f>
        <v>0</v>
      </c>
      <c r="K465" s="210" t="s">
        <v>193</v>
      </c>
      <c r="L465" s="47"/>
      <c r="M465" s="215" t="s">
        <v>19</v>
      </c>
      <c r="N465" s="216" t="s">
        <v>47</v>
      </c>
      <c r="O465" s="87"/>
      <c r="P465" s="217">
        <f>O465*H465</f>
        <v>0</v>
      </c>
      <c r="Q465" s="217">
        <v>0</v>
      </c>
      <c r="R465" s="217">
        <f>Q465*H465</f>
        <v>0</v>
      </c>
      <c r="S465" s="217">
        <v>0</v>
      </c>
      <c r="T465" s="218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9" t="s">
        <v>116</v>
      </c>
      <c r="AT465" s="219" t="s">
        <v>190</v>
      </c>
      <c r="AU465" s="219" t="s">
        <v>86</v>
      </c>
      <c r="AY465" s="20" t="s">
        <v>188</v>
      </c>
      <c r="BE465" s="220">
        <f>IF(N465="základní",J465,0)</f>
        <v>0</v>
      </c>
      <c r="BF465" s="220">
        <f>IF(N465="snížená",J465,0)</f>
        <v>0</v>
      </c>
      <c r="BG465" s="220">
        <f>IF(N465="zákl. přenesená",J465,0)</f>
        <v>0</v>
      </c>
      <c r="BH465" s="220">
        <f>IF(N465="sníž. přenesená",J465,0)</f>
        <v>0</v>
      </c>
      <c r="BI465" s="220">
        <f>IF(N465="nulová",J465,0)</f>
        <v>0</v>
      </c>
      <c r="BJ465" s="20" t="s">
        <v>84</v>
      </c>
      <c r="BK465" s="220">
        <f>ROUND(I465*H465,2)</f>
        <v>0</v>
      </c>
      <c r="BL465" s="20" t="s">
        <v>116</v>
      </c>
      <c r="BM465" s="219" t="s">
        <v>741</v>
      </c>
    </row>
    <row r="466" s="2" customFormat="1">
      <c r="A466" s="41"/>
      <c r="B466" s="42"/>
      <c r="C466" s="43"/>
      <c r="D466" s="221" t="s">
        <v>195</v>
      </c>
      <c r="E466" s="43"/>
      <c r="F466" s="222" t="s">
        <v>740</v>
      </c>
      <c r="G466" s="43"/>
      <c r="H466" s="43"/>
      <c r="I466" s="223"/>
      <c r="J466" s="43"/>
      <c r="K466" s="43"/>
      <c r="L466" s="47"/>
      <c r="M466" s="224"/>
      <c r="N466" s="225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195</v>
      </c>
      <c r="AU466" s="20" t="s">
        <v>86</v>
      </c>
    </row>
    <row r="467" s="2" customFormat="1">
      <c r="A467" s="41"/>
      <c r="B467" s="42"/>
      <c r="C467" s="43"/>
      <c r="D467" s="226" t="s">
        <v>197</v>
      </c>
      <c r="E467" s="43"/>
      <c r="F467" s="227" t="s">
        <v>742</v>
      </c>
      <c r="G467" s="43"/>
      <c r="H467" s="43"/>
      <c r="I467" s="223"/>
      <c r="J467" s="43"/>
      <c r="K467" s="43"/>
      <c r="L467" s="47"/>
      <c r="M467" s="224"/>
      <c r="N467" s="225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197</v>
      </c>
      <c r="AU467" s="20" t="s">
        <v>86</v>
      </c>
    </row>
    <row r="468" s="14" customFormat="1">
      <c r="A468" s="14"/>
      <c r="B468" s="239"/>
      <c r="C468" s="240"/>
      <c r="D468" s="221" t="s">
        <v>201</v>
      </c>
      <c r="E468" s="241" t="s">
        <v>19</v>
      </c>
      <c r="F468" s="242" t="s">
        <v>743</v>
      </c>
      <c r="G468" s="240"/>
      <c r="H468" s="243">
        <v>21.5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9" t="s">
        <v>201</v>
      </c>
      <c r="AU468" s="249" t="s">
        <v>86</v>
      </c>
      <c r="AV468" s="14" t="s">
        <v>86</v>
      </c>
      <c r="AW468" s="14" t="s">
        <v>37</v>
      </c>
      <c r="AX468" s="14" t="s">
        <v>84</v>
      </c>
      <c r="AY468" s="249" t="s">
        <v>188</v>
      </c>
    </row>
    <row r="469" s="2" customFormat="1" ht="16.5" customHeight="1">
      <c r="A469" s="41"/>
      <c r="B469" s="42"/>
      <c r="C469" s="208" t="s">
        <v>744</v>
      </c>
      <c r="D469" s="208" t="s">
        <v>190</v>
      </c>
      <c r="E469" s="209" t="s">
        <v>745</v>
      </c>
      <c r="F469" s="210" t="s">
        <v>746</v>
      </c>
      <c r="G469" s="211" t="s">
        <v>136</v>
      </c>
      <c r="H469" s="212">
        <v>21.5</v>
      </c>
      <c r="I469" s="213"/>
      <c r="J469" s="214">
        <f>ROUND(I469*H469,2)</f>
        <v>0</v>
      </c>
      <c r="K469" s="210" t="s">
        <v>193</v>
      </c>
      <c r="L469" s="47"/>
      <c r="M469" s="215" t="s">
        <v>19</v>
      </c>
      <c r="N469" s="216" t="s">
        <v>47</v>
      </c>
      <c r="O469" s="87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19" t="s">
        <v>116</v>
      </c>
      <c r="AT469" s="219" t="s">
        <v>190</v>
      </c>
      <c r="AU469" s="219" t="s">
        <v>86</v>
      </c>
      <c r="AY469" s="20" t="s">
        <v>188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0" t="s">
        <v>84</v>
      </c>
      <c r="BK469" s="220">
        <f>ROUND(I469*H469,2)</f>
        <v>0</v>
      </c>
      <c r="BL469" s="20" t="s">
        <v>116</v>
      </c>
      <c r="BM469" s="219" t="s">
        <v>747</v>
      </c>
    </row>
    <row r="470" s="2" customFormat="1">
      <c r="A470" s="41"/>
      <c r="B470" s="42"/>
      <c r="C470" s="43"/>
      <c r="D470" s="221" t="s">
        <v>195</v>
      </c>
      <c r="E470" s="43"/>
      <c r="F470" s="222" t="s">
        <v>748</v>
      </c>
      <c r="G470" s="43"/>
      <c r="H470" s="43"/>
      <c r="I470" s="223"/>
      <c r="J470" s="43"/>
      <c r="K470" s="43"/>
      <c r="L470" s="47"/>
      <c r="M470" s="224"/>
      <c r="N470" s="225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195</v>
      </c>
      <c r="AU470" s="20" t="s">
        <v>86</v>
      </c>
    </row>
    <row r="471" s="2" customFormat="1">
      <c r="A471" s="41"/>
      <c r="B471" s="42"/>
      <c r="C471" s="43"/>
      <c r="D471" s="226" t="s">
        <v>197</v>
      </c>
      <c r="E471" s="43"/>
      <c r="F471" s="227" t="s">
        <v>749</v>
      </c>
      <c r="G471" s="43"/>
      <c r="H471" s="43"/>
      <c r="I471" s="223"/>
      <c r="J471" s="43"/>
      <c r="K471" s="43"/>
      <c r="L471" s="47"/>
      <c r="M471" s="224"/>
      <c r="N471" s="225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197</v>
      </c>
      <c r="AU471" s="20" t="s">
        <v>86</v>
      </c>
    </row>
    <row r="472" s="14" customFormat="1">
      <c r="A472" s="14"/>
      <c r="B472" s="239"/>
      <c r="C472" s="240"/>
      <c r="D472" s="221" t="s">
        <v>201</v>
      </c>
      <c r="E472" s="241" t="s">
        <v>19</v>
      </c>
      <c r="F472" s="242" t="s">
        <v>750</v>
      </c>
      <c r="G472" s="240"/>
      <c r="H472" s="243">
        <v>21.5</v>
      </c>
      <c r="I472" s="244"/>
      <c r="J472" s="240"/>
      <c r="K472" s="240"/>
      <c r="L472" s="245"/>
      <c r="M472" s="246"/>
      <c r="N472" s="247"/>
      <c r="O472" s="247"/>
      <c r="P472" s="247"/>
      <c r="Q472" s="247"/>
      <c r="R472" s="247"/>
      <c r="S472" s="247"/>
      <c r="T472" s="24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9" t="s">
        <v>201</v>
      </c>
      <c r="AU472" s="249" t="s">
        <v>86</v>
      </c>
      <c r="AV472" s="14" t="s">
        <v>86</v>
      </c>
      <c r="AW472" s="14" t="s">
        <v>37</v>
      </c>
      <c r="AX472" s="14" t="s">
        <v>84</v>
      </c>
      <c r="AY472" s="249" t="s">
        <v>188</v>
      </c>
    </row>
    <row r="473" s="2" customFormat="1" ht="16.5" customHeight="1">
      <c r="A473" s="41"/>
      <c r="B473" s="42"/>
      <c r="C473" s="208" t="s">
        <v>751</v>
      </c>
      <c r="D473" s="208" t="s">
        <v>190</v>
      </c>
      <c r="E473" s="209" t="s">
        <v>752</v>
      </c>
      <c r="F473" s="210" t="s">
        <v>753</v>
      </c>
      <c r="G473" s="211" t="s">
        <v>136</v>
      </c>
      <c r="H473" s="212">
        <v>108.2</v>
      </c>
      <c r="I473" s="213"/>
      <c r="J473" s="214">
        <f>ROUND(I473*H473,2)</f>
        <v>0</v>
      </c>
      <c r="K473" s="210" t="s">
        <v>193</v>
      </c>
      <c r="L473" s="47"/>
      <c r="M473" s="215" t="s">
        <v>19</v>
      </c>
      <c r="N473" s="216" t="s">
        <v>47</v>
      </c>
      <c r="O473" s="87"/>
      <c r="P473" s="217">
        <f>O473*H473</f>
        <v>0</v>
      </c>
      <c r="Q473" s="217">
        <v>0</v>
      </c>
      <c r="R473" s="217">
        <f>Q473*H473</f>
        <v>0</v>
      </c>
      <c r="S473" s="217">
        <v>0</v>
      </c>
      <c r="T473" s="218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19" t="s">
        <v>116</v>
      </c>
      <c r="AT473" s="219" t="s">
        <v>190</v>
      </c>
      <c r="AU473" s="219" t="s">
        <v>86</v>
      </c>
      <c r="AY473" s="20" t="s">
        <v>188</v>
      </c>
      <c r="BE473" s="220">
        <f>IF(N473="základní",J473,0)</f>
        <v>0</v>
      </c>
      <c r="BF473" s="220">
        <f>IF(N473="snížená",J473,0)</f>
        <v>0</v>
      </c>
      <c r="BG473" s="220">
        <f>IF(N473="zákl. přenesená",J473,0)</f>
        <v>0</v>
      </c>
      <c r="BH473" s="220">
        <f>IF(N473="sníž. přenesená",J473,0)</f>
        <v>0</v>
      </c>
      <c r="BI473" s="220">
        <f>IF(N473="nulová",J473,0)</f>
        <v>0</v>
      </c>
      <c r="BJ473" s="20" t="s">
        <v>84</v>
      </c>
      <c r="BK473" s="220">
        <f>ROUND(I473*H473,2)</f>
        <v>0</v>
      </c>
      <c r="BL473" s="20" t="s">
        <v>116</v>
      </c>
      <c r="BM473" s="219" t="s">
        <v>754</v>
      </c>
    </row>
    <row r="474" s="2" customFormat="1">
      <c r="A474" s="41"/>
      <c r="B474" s="42"/>
      <c r="C474" s="43"/>
      <c r="D474" s="221" t="s">
        <v>195</v>
      </c>
      <c r="E474" s="43"/>
      <c r="F474" s="222" t="s">
        <v>755</v>
      </c>
      <c r="G474" s="43"/>
      <c r="H474" s="43"/>
      <c r="I474" s="223"/>
      <c r="J474" s="43"/>
      <c r="K474" s="43"/>
      <c r="L474" s="47"/>
      <c r="M474" s="224"/>
      <c r="N474" s="225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195</v>
      </c>
      <c r="AU474" s="20" t="s">
        <v>86</v>
      </c>
    </row>
    <row r="475" s="2" customFormat="1">
      <c r="A475" s="41"/>
      <c r="B475" s="42"/>
      <c r="C475" s="43"/>
      <c r="D475" s="226" t="s">
        <v>197</v>
      </c>
      <c r="E475" s="43"/>
      <c r="F475" s="227" t="s">
        <v>756</v>
      </c>
      <c r="G475" s="43"/>
      <c r="H475" s="43"/>
      <c r="I475" s="223"/>
      <c r="J475" s="43"/>
      <c r="K475" s="43"/>
      <c r="L475" s="47"/>
      <c r="M475" s="224"/>
      <c r="N475" s="225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197</v>
      </c>
      <c r="AU475" s="20" t="s">
        <v>86</v>
      </c>
    </row>
    <row r="476" s="14" customFormat="1">
      <c r="A476" s="14"/>
      <c r="B476" s="239"/>
      <c r="C476" s="240"/>
      <c r="D476" s="221" t="s">
        <v>201</v>
      </c>
      <c r="E476" s="241" t="s">
        <v>19</v>
      </c>
      <c r="F476" s="242" t="s">
        <v>757</v>
      </c>
      <c r="G476" s="240"/>
      <c r="H476" s="243">
        <v>108.2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9" t="s">
        <v>201</v>
      </c>
      <c r="AU476" s="249" t="s">
        <v>86</v>
      </c>
      <c r="AV476" s="14" t="s">
        <v>86</v>
      </c>
      <c r="AW476" s="14" t="s">
        <v>37</v>
      </c>
      <c r="AX476" s="14" t="s">
        <v>84</v>
      </c>
      <c r="AY476" s="249" t="s">
        <v>188</v>
      </c>
    </row>
    <row r="477" s="2" customFormat="1" ht="16.5" customHeight="1">
      <c r="A477" s="41"/>
      <c r="B477" s="42"/>
      <c r="C477" s="208" t="s">
        <v>758</v>
      </c>
      <c r="D477" s="208" t="s">
        <v>190</v>
      </c>
      <c r="E477" s="209" t="s">
        <v>759</v>
      </c>
      <c r="F477" s="210" t="s">
        <v>760</v>
      </c>
      <c r="G477" s="211" t="s">
        <v>136</v>
      </c>
      <c r="H477" s="212">
        <v>108.2</v>
      </c>
      <c r="I477" s="213"/>
      <c r="J477" s="214">
        <f>ROUND(I477*H477,2)</f>
        <v>0</v>
      </c>
      <c r="K477" s="210" t="s">
        <v>193</v>
      </c>
      <c r="L477" s="47"/>
      <c r="M477" s="215" t="s">
        <v>19</v>
      </c>
      <c r="N477" s="216" t="s">
        <v>47</v>
      </c>
      <c r="O477" s="87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9" t="s">
        <v>116</v>
      </c>
      <c r="AT477" s="219" t="s">
        <v>190</v>
      </c>
      <c r="AU477" s="219" t="s">
        <v>86</v>
      </c>
      <c r="AY477" s="20" t="s">
        <v>188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0" t="s">
        <v>84</v>
      </c>
      <c r="BK477" s="220">
        <f>ROUND(I477*H477,2)</f>
        <v>0</v>
      </c>
      <c r="BL477" s="20" t="s">
        <v>116</v>
      </c>
      <c r="BM477" s="219" t="s">
        <v>761</v>
      </c>
    </row>
    <row r="478" s="2" customFormat="1">
      <c r="A478" s="41"/>
      <c r="B478" s="42"/>
      <c r="C478" s="43"/>
      <c r="D478" s="221" t="s">
        <v>195</v>
      </c>
      <c r="E478" s="43"/>
      <c r="F478" s="222" t="s">
        <v>760</v>
      </c>
      <c r="G478" s="43"/>
      <c r="H478" s="43"/>
      <c r="I478" s="223"/>
      <c r="J478" s="43"/>
      <c r="K478" s="43"/>
      <c r="L478" s="47"/>
      <c r="M478" s="224"/>
      <c r="N478" s="225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195</v>
      </c>
      <c r="AU478" s="20" t="s">
        <v>86</v>
      </c>
    </row>
    <row r="479" s="2" customFormat="1">
      <c r="A479" s="41"/>
      <c r="B479" s="42"/>
      <c r="C479" s="43"/>
      <c r="D479" s="226" t="s">
        <v>197</v>
      </c>
      <c r="E479" s="43"/>
      <c r="F479" s="227" t="s">
        <v>762</v>
      </c>
      <c r="G479" s="43"/>
      <c r="H479" s="43"/>
      <c r="I479" s="223"/>
      <c r="J479" s="43"/>
      <c r="K479" s="43"/>
      <c r="L479" s="47"/>
      <c r="M479" s="224"/>
      <c r="N479" s="225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197</v>
      </c>
      <c r="AU479" s="20" t="s">
        <v>86</v>
      </c>
    </row>
    <row r="480" s="14" customFormat="1">
      <c r="A480" s="14"/>
      <c r="B480" s="239"/>
      <c r="C480" s="240"/>
      <c r="D480" s="221" t="s">
        <v>201</v>
      </c>
      <c r="E480" s="241" t="s">
        <v>19</v>
      </c>
      <c r="F480" s="242" t="s">
        <v>757</v>
      </c>
      <c r="G480" s="240"/>
      <c r="H480" s="243">
        <v>108.2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201</v>
      </c>
      <c r="AU480" s="249" t="s">
        <v>86</v>
      </c>
      <c r="AV480" s="14" t="s">
        <v>86</v>
      </c>
      <c r="AW480" s="14" t="s">
        <v>37</v>
      </c>
      <c r="AX480" s="14" t="s">
        <v>84</v>
      </c>
      <c r="AY480" s="249" t="s">
        <v>188</v>
      </c>
    </row>
    <row r="481" s="2" customFormat="1" ht="16.5" customHeight="1">
      <c r="A481" s="41"/>
      <c r="B481" s="42"/>
      <c r="C481" s="208" t="s">
        <v>763</v>
      </c>
      <c r="D481" s="208" t="s">
        <v>190</v>
      </c>
      <c r="E481" s="209" t="s">
        <v>764</v>
      </c>
      <c r="F481" s="210" t="s">
        <v>765</v>
      </c>
      <c r="G481" s="211" t="s">
        <v>115</v>
      </c>
      <c r="H481" s="212">
        <v>2</v>
      </c>
      <c r="I481" s="213"/>
      <c r="J481" s="214">
        <f>ROUND(I481*H481,2)</f>
        <v>0</v>
      </c>
      <c r="K481" s="210" t="s">
        <v>193</v>
      </c>
      <c r="L481" s="47"/>
      <c r="M481" s="215" t="s">
        <v>19</v>
      </c>
      <c r="N481" s="216" t="s">
        <v>47</v>
      </c>
      <c r="O481" s="87"/>
      <c r="P481" s="217">
        <f>O481*H481</f>
        <v>0</v>
      </c>
      <c r="Q481" s="217">
        <v>0.45937</v>
      </c>
      <c r="R481" s="217">
        <f>Q481*H481</f>
        <v>0.91874</v>
      </c>
      <c r="S481" s="217">
        <v>0</v>
      </c>
      <c r="T481" s="218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9" t="s">
        <v>116</v>
      </c>
      <c r="AT481" s="219" t="s">
        <v>190</v>
      </c>
      <c r="AU481" s="219" t="s">
        <v>86</v>
      </c>
      <c r="AY481" s="20" t="s">
        <v>188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0" t="s">
        <v>84</v>
      </c>
      <c r="BK481" s="220">
        <f>ROUND(I481*H481,2)</f>
        <v>0</v>
      </c>
      <c r="BL481" s="20" t="s">
        <v>116</v>
      </c>
      <c r="BM481" s="219" t="s">
        <v>766</v>
      </c>
    </row>
    <row r="482" s="2" customFormat="1">
      <c r="A482" s="41"/>
      <c r="B482" s="42"/>
      <c r="C482" s="43"/>
      <c r="D482" s="221" t="s">
        <v>195</v>
      </c>
      <c r="E482" s="43"/>
      <c r="F482" s="222" t="s">
        <v>767</v>
      </c>
      <c r="G482" s="43"/>
      <c r="H482" s="43"/>
      <c r="I482" s="223"/>
      <c r="J482" s="43"/>
      <c r="K482" s="43"/>
      <c r="L482" s="47"/>
      <c r="M482" s="224"/>
      <c r="N482" s="225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195</v>
      </c>
      <c r="AU482" s="20" t="s">
        <v>86</v>
      </c>
    </row>
    <row r="483" s="2" customFormat="1">
      <c r="A483" s="41"/>
      <c r="B483" s="42"/>
      <c r="C483" s="43"/>
      <c r="D483" s="226" t="s">
        <v>197</v>
      </c>
      <c r="E483" s="43"/>
      <c r="F483" s="227" t="s">
        <v>768</v>
      </c>
      <c r="G483" s="43"/>
      <c r="H483" s="43"/>
      <c r="I483" s="223"/>
      <c r="J483" s="43"/>
      <c r="K483" s="43"/>
      <c r="L483" s="47"/>
      <c r="M483" s="224"/>
      <c r="N483" s="225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197</v>
      </c>
      <c r="AU483" s="20" t="s">
        <v>86</v>
      </c>
    </row>
    <row r="484" s="2" customFormat="1" ht="16.5" customHeight="1">
      <c r="A484" s="41"/>
      <c r="B484" s="42"/>
      <c r="C484" s="208" t="s">
        <v>769</v>
      </c>
      <c r="D484" s="208" t="s">
        <v>190</v>
      </c>
      <c r="E484" s="209" t="s">
        <v>770</v>
      </c>
      <c r="F484" s="210" t="s">
        <v>771</v>
      </c>
      <c r="G484" s="211" t="s">
        <v>102</v>
      </c>
      <c r="H484" s="212">
        <v>17.436</v>
      </c>
      <c r="I484" s="213"/>
      <c r="J484" s="214">
        <f>ROUND(I484*H484,2)</f>
        <v>0</v>
      </c>
      <c r="K484" s="210" t="s">
        <v>19</v>
      </c>
      <c r="L484" s="47"/>
      <c r="M484" s="215" t="s">
        <v>19</v>
      </c>
      <c r="N484" s="216" t="s">
        <v>47</v>
      </c>
      <c r="O484" s="87"/>
      <c r="P484" s="217">
        <f>O484*H484</f>
        <v>0</v>
      </c>
      <c r="Q484" s="217">
        <v>0</v>
      </c>
      <c r="R484" s="217">
        <f>Q484*H484</f>
        <v>0</v>
      </c>
      <c r="S484" s="217">
        <v>0</v>
      </c>
      <c r="T484" s="218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9" t="s">
        <v>116</v>
      </c>
      <c r="AT484" s="219" t="s">
        <v>190</v>
      </c>
      <c r="AU484" s="219" t="s">
        <v>86</v>
      </c>
      <c r="AY484" s="20" t="s">
        <v>188</v>
      </c>
      <c r="BE484" s="220">
        <f>IF(N484="základní",J484,0)</f>
        <v>0</v>
      </c>
      <c r="BF484" s="220">
        <f>IF(N484="snížená",J484,0)</f>
        <v>0</v>
      </c>
      <c r="BG484" s="220">
        <f>IF(N484="zákl. přenesená",J484,0)</f>
        <v>0</v>
      </c>
      <c r="BH484" s="220">
        <f>IF(N484="sníž. přenesená",J484,0)</f>
        <v>0</v>
      </c>
      <c r="BI484" s="220">
        <f>IF(N484="nulová",J484,0)</f>
        <v>0</v>
      </c>
      <c r="BJ484" s="20" t="s">
        <v>84</v>
      </c>
      <c r="BK484" s="220">
        <f>ROUND(I484*H484,2)</f>
        <v>0</v>
      </c>
      <c r="BL484" s="20" t="s">
        <v>116</v>
      </c>
      <c r="BM484" s="219" t="s">
        <v>772</v>
      </c>
    </row>
    <row r="485" s="2" customFormat="1">
      <c r="A485" s="41"/>
      <c r="B485" s="42"/>
      <c r="C485" s="43"/>
      <c r="D485" s="221" t="s">
        <v>195</v>
      </c>
      <c r="E485" s="43"/>
      <c r="F485" s="222" t="s">
        <v>771</v>
      </c>
      <c r="G485" s="43"/>
      <c r="H485" s="43"/>
      <c r="I485" s="223"/>
      <c r="J485" s="43"/>
      <c r="K485" s="43"/>
      <c r="L485" s="47"/>
      <c r="M485" s="224"/>
      <c r="N485" s="225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195</v>
      </c>
      <c r="AU485" s="20" t="s">
        <v>86</v>
      </c>
    </row>
    <row r="486" s="14" customFormat="1">
      <c r="A486" s="14"/>
      <c r="B486" s="239"/>
      <c r="C486" s="240"/>
      <c r="D486" s="221" t="s">
        <v>201</v>
      </c>
      <c r="E486" s="241" t="s">
        <v>19</v>
      </c>
      <c r="F486" s="242" t="s">
        <v>773</v>
      </c>
      <c r="G486" s="240"/>
      <c r="H486" s="243">
        <v>3.4359999999999999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201</v>
      </c>
      <c r="AU486" s="249" t="s">
        <v>86</v>
      </c>
      <c r="AV486" s="14" t="s">
        <v>86</v>
      </c>
      <c r="AW486" s="14" t="s">
        <v>37</v>
      </c>
      <c r="AX486" s="14" t="s">
        <v>76</v>
      </c>
      <c r="AY486" s="249" t="s">
        <v>188</v>
      </c>
    </row>
    <row r="487" s="14" customFormat="1">
      <c r="A487" s="14"/>
      <c r="B487" s="239"/>
      <c r="C487" s="240"/>
      <c r="D487" s="221" t="s">
        <v>201</v>
      </c>
      <c r="E487" s="241" t="s">
        <v>19</v>
      </c>
      <c r="F487" s="242" t="s">
        <v>774</v>
      </c>
      <c r="G487" s="240"/>
      <c r="H487" s="243">
        <v>2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9" t="s">
        <v>201</v>
      </c>
      <c r="AU487" s="249" t="s">
        <v>86</v>
      </c>
      <c r="AV487" s="14" t="s">
        <v>86</v>
      </c>
      <c r="AW487" s="14" t="s">
        <v>37</v>
      </c>
      <c r="AX487" s="14" t="s">
        <v>76</v>
      </c>
      <c r="AY487" s="249" t="s">
        <v>188</v>
      </c>
    </row>
    <row r="488" s="14" customFormat="1">
      <c r="A488" s="14"/>
      <c r="B488" s="239"/>
      <c r="C488" s="240"/>
      <c r="D488" s="221" t="s">
        <v>201</v>
      </c>
      <c r="E488" s="241" t="s">
        <v>19</v>
      </c>
      <c r="F488" s="242" t="s">
        <v>775</v>
      </c>
      <c r="G488" s="240"/>
      <c r="H488" s="243">
        <v>12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201</v>
      </c>
      <c r="AU488" s="249" t="s">
        <v>86</v>
      </c>
      <c r="AV488" s="14" t="s">
        <v>86</v>
      </c>
      <c r="AW488" s="14" t="s">
        <v>37</v>
      </c>
      <c r="AX488" s="14" t="s">
        <v>76</v>
      </c>
      <c r="AY488" s="249" t="s">
        <v>188</v>
      </c>
    </row>
    <row r="489" s="15" customFormat="1">
      <c r="A489" s="15"/>
      <c r="B489" s="250"/>
      <c r="C489" s="251"/>
      <c r="D489" s="221" t="s">
        <v>201</v>
      </c>
      <c r="E489" s="252" t="s">
        <v>19</v>
      </c>
      <c r="F489" s="253" t="s">
        <v>224</v>
      </c>
      <c r="G489" s="251"/>
      <c r="H489" s="254">
        <v>17.436</v>
      </c>
      <c r="I489" s="255"/>
      <c r="J489" s="251"/>
      <c r="K489" s="251"/>
      <c r="L489" s="256"/>
      <c r="M489" s="257"/>
      <c r="N489" s="258"/>
      <c r="O489" s="258"/>
      <c r="P489" s="258"/>
      <c r="Q489" s="258"/>
      <c r="R489" s="258"/>
      <c r="S489" s="258"/>
      <c r="T489" s="25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0" t="s">
        <v>201</v>
      </c>
      <c r="AU489" s="260" t="s">
        <v>86</v>
      </c>
      <c r="AV489" s="15" t="s">
        <v>116</v>
      </c>
      <c r="AW489" s="15" t="s">
        <v>37</v>
      </c>
      <c r="AX489" s="15" t="s">
        <v>84</v>
      </c>
      <c r="AY489" s="260" t="s">
        <v>188</v>
      </c>
    </row>
    <row r="490" s="2" customFormat="1" ht="16.5" customHeight="1">
      <c r="A490" s="41"/>
      <c r="B490" s="42"/>
      <c r="C490" s="208" t="s">
        <v>776</v>
      </c>
      <c r="D490" s="208" t="s">
        <v>190</v>
      </c>
      <c r="E490" s="209" t="s">
        <v>777</v>
      </c>
      <c r="F490" s="210" t="s">
        <v>778</v>
      </c>
      <c r="G490" s="211" t="s">
        <v>115</v>
      </c>
      <c r="H490" s="212">
        <v>1</v>
      </c>
      <c r="I490" s="213"/>
      <c r="J490" s="214">
        <f>ROUND(I490*H490,2)</f>
        <v>0</v>
      </c>
      <c r="K490" s="210" t="s">
        <v>193</v>
      </c>
      <c r="L490" s="47"/>
      <c r="M490" s="215" t="s">
        <v>19</v>
      </c>
      <c r="N490" s="216" t="s">
        <v>47</v>
      </c>
      <c r="O490" s="87"/>
      <c r="P490" s="217">
        <f>O490*H490</f>
        <v>0</v>
      </c>
      <c r="Q490" s="217">
        <v>0</v>
      </c>
      <c r="R490" s="217">
        <f>Q490*H490</f>
        <v>0</v>
      </c>
      <c r="S490" s="217">
        <v>0.10000000000000001</v>
      </c>
      <c r="T490" s="218">
        <f>S490*H490</f>
        <v>0.10000000000000001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9" t="s">
        <v>116</v>
      </c>
      <c r="AT490" s="219" t="s">
        <v>190</v>
      </c>
      <c r="AU490" s="219" t="s">
        <v>86</v>
      </c>
      <c r="AY490" s="20" t="s">
        <v>188</v>
      </c>
      <c r="BE490" s="220">
        <f>IF(N490="základní",J490,0)</f>
        <v>0</v>
      </c>
      <c r="BF490" s="220">
        <f>IF(N490="snížená",J490,0)</f>
        <v>0</v>
      </c>
      <c r="BG490" s="220">
        <f>IF(N490="zákl. přenesená",J490,0)</f>
        <v>0</v>
      </c>
      <c r="BH490" s="220">
        <f>IF(N490="sníž. přenesená",J490,0)</f>
        <v>0</v>
      </c>
      <c r="BI490" s="220">
        <f>IF(N490="nulová",J490,0)</f>
        <v>0</v>
      </c>
      <c r="BJ490" s="20" t="s">
        <v>84</v>
      </c>
      <c r="BK490" s="220">
        <f>ROUND(I490*H490,2)</f>
        <v>0</v>
      </c>
      <c r="BL490" s="20" t="s">
        <v>116</v>
      </c>
      <c r="BM490" s="219" t="s">
        <v>779</v>
      </c>
    </row>
    <row r="491" s="2" customFormat="1">
      <c r="A491" s="41"/>
      <c r="B491" s="42"/>
      <c r="C491" s="43"/>
      <c r="D491" s="221" t="s">
        <v>195</v>
      </c>
      <c r="E491" s="43"/>
      <c r="F491" s="222" t="s">
        <v>780</v>
      </c>
      <c r="G491" s="43"/>
      <c r="H491" s="43"/>
      <c r="I491" s="223"/>
      <c r="J491" s="43"/>
      <c r="K491" s="43"/>
      <c r="L491" s="47"/>
      <c r="M491" s="224"/>
      <c r="N491" s="225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195</v>
      </c>
      <c r="AU491" s="20" t="s">
        <v>86</v>
      </c>
    </row>
    <row r="492" s="2" customFormat="1">
      <c r="A492" s="41"/>
      <c r="B492" s="42"/>
      <c r="C492" s="43"/>
      <c r="D492" s="226" t="s">
        <v>197</v>
      </c>
      <c r="E492" s="43"/>
      <c r="F492" s="227" t="s">
        <v>781</v>
      </c>
      <c r="G492" s="43"/>
      <c r="H492" s="43"/>
      <c r="I492" s="223"/>
      <c r="J492" s="43"/>
      <c r="K492" s="43"/>
      <c r="L492" s="47"/>
      <c r="M492" s="224"/>
      <c r="N492" s="225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197</v>
      </c>
      <c r="AU492" s="20" t="s">
        <v>86</v>
      </c>
    </row>
    <row r="493" s="13" customFormat="1">
      <c r="A493" s="13"/>
      <c r="B493" s="229"/>
      <c r="C493" s="230"/>
      <c r="D493" s="221" t="s">
        <v>201</v>
      </c>
      <c r="E493" s="231" t="s">
        <v>19</v>
      </c>
      <c r="F493" s="232" t="s">
        <v>782</v>
      </c>
      <c r="G493" s="230"/>
      <c r="H493" s="231" t="s">
        <v>19</v>
      </c>
      <c r="I493" s="233"/>
      <c r="J493" s="230"/>
      <c r="K493" s="230"/>
      <c r="L493" s="234"/>
      <c r="M493" s="235"/>
      <c r="N493" s="236"/>
      <c r="O493" s="236"/>
      <c r="P493" s="236"/>
      <c r="Q493" s="236"/>
      <c r="R493" s="236"/>
      <c r="S493" s="236"/>
      <c r="T493" s="237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8" t="s">
        <v>201</v>
      </c>
      <c r="AU493" s="238" t="s">
        <v>86</v>
      </c>
      <c r="AV493" s="13" t="s">
        <v>84</v>
      </c>
      <c r="AW493" s="13" t="s">
        <v>37</v>
      </c>
      <c r="AX493" s="13" t="s">
        <v>76</v>
      </c>
      <c r="AY493" s="238" t="s">
        <v>188</v>
      </c>
    </row>
    <row r="494" s="14" customFormat="1">
      <c r="A494" s="14"/>
      <c r="B494" s="239"/>
      <c r="C494" s="240"/>
      <c r="D494" s="221" t="s">
        <v>201</v>
      </c>
      <c r="E494" s="241" t="s">
        <v>19</v>
      </c>
      <c r="F494" s="242" t="s">
        <v>84</v>
      </c>
      <c r="G494" s="240"/>
      <c r="H494" s="243">
        <v>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9" t="s">
        <v>201</v>
      </c>
      <c r="AU494" s="249" t="s">
        <v>86</v>
      </c>
      <c r="AV494" s="14" t="s">
        <v>86</v>
      </c>
      <c r="AW494" s="14" t="s">
        <v>37</v>
      </c>
      <c r="AX494" s="14" t="s">
        <v>84</v>
      </c>
      <c r="AY494" s="249" t="s">
        <v>188</v>
      </c>
    </row>
    <row r="495" s="2" customFormat="1" ht="16.5" customHeight="1">
      <c r="A495" s="41"/>
      <c r="B495" s="42"/>
      <c r="C495" s="208" t="s">
        <v>783</v>
      </c>
      <c r="D495" s="208" t="s">
        <v>190</v>
      </c>
      <c r="E495" s="209" t="s">
        <v>784</v>
      </c>
      <c r="F495" s="210" t="s">
        <v>785</v>
      </c>
      <c r="G495" s="211" t="s">
        <v>115</v>
      </c>
      <c r="H495" s="212">
        <v>12</v>
      </c>
      <c r="I495" s="213"/>
      <c r="J495" s="214">
        <f>ROUND(I495*H495,2)</f>
        <v>0</v>
      </c>
      <c r="K495" s="210" t="s">
        <v>19</v>
      </c>
      <c r="L495" s="47"/>
      <c r="M495" s="215" t="s">
        <v>19</v>
      </c>
      <c r="N495" s="216" t="s">
        <v>47</v>
      </c>
      <c r="O495" s="87"/>
      <c r="P495" s="217">
        <f>O495*H495</f>
        <v>0</v>
      </c>
      <c r="Q495" s="217">
        <v>0.00050000000000000001</v>
      </c>
      <c r="R495" s="217">
        <f>Q495*H495</f>
        <v>0.0060000000000000001</v>
      </c>
      <c r="S495" s="217">
        <v>0</v>
      </c>
      <c r="T495" s="218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19" t="s">
        <v>116</v>
      </c>
      <c r="AT495" s="219" t="s">
        <v>190</v>
      </c>
      <c r="AU495" s="219" t="s">
        <v>86</v>
      </c>
      <c r="AY495" s="20" t="s">
        <v>188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0" t="s">
        <v>84</v>
      </c>
      <c r="BK495" s="220">
        <f>ROUND(I495*H495,2)</f>
        <v>0</v>
      </c>
      <c r="BL495" s="20" t="s">
        <v>116</v>
      </c>
      <c r="BM495" s="219" t="s">
        <v>786</v>
      </c>
    </row>
    <row r="496" s="2" customFormat="1">
      <c r="A496" s="41"/>
      <c r="B496" s="42"/>
      <c r="C496" s="43"/>
      <c r="D496" s="221" t="s">
        <v>195</v>
      </c>
      <c r="E496" s="43"/>
      <c r="F496" s="222" t="s">
        <v>787</v>
      </c>
      <c r="G496" s="43"/>
      <c r="H496" s="43"/>
      <c r="I496" s="223"/>
      <c r="J496" s="43"/>
      <c r="K496" s="43"/>
      <c r="L496" s="47"/>
      <c r="M496" s="224"/>
      <c r="N496" s="225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195</v>
      </c>
      <c r="AU496" s="20" t="s">
        <v>86</v>
      </c>
    </row>
    <row r="497" s="14" customFormat="1">
      <c r="A497" s="14"/>
      <c r="B497" s="239"/>
      <c r="C497" s="240"/>
      <c r="D497" s="221" t="s">
        <v>201</v>
      </c>
      <c r="E497" s="241" t="s">
        <v>19</v>
      </c>
      <c r="F497" s="242" t="s">
        <v>788</v>
      </c>
      <c r="G497" s="240"/>
      <c r="H497" s="243">
        <v>7</v>
      </c>
      <c r="I497" s="244"/>
      <c r="J497" s="240"/>
      <c r="K497" s="240"/>
      <c r="L497" s="245"/>
      <c r="M497" s="246"/>
      <c r="N497" s="247"/>
      <c r="O497" s="247"/>
      <c r="P497" s="247"/>
      <c r="Q497" s="247"/>
      <c r="R497" s="247"/>
      <c r="S497" s="247"/>
      <c r="T497" s="248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9" t="s">
        <v>201</v>
      </c>
      <c r="AU497" s="249" t="s">
        <v>86</v>
      </c>
      <c r="AV497" s="14" t="s">
        <v>86</v>
      </c>
      <c r="AW497" s="14" t="s">
        <v>37</v>
      </c>
      <c r="AX497" s="14" t="s">
        <v>76</v>
      </c>
      <c r="AY497" s="249" t="s">
        <v>188</v>
      </c>
    </row>
    <row r="498" s="14" customFormat="1">
      <c r="A498" s="14"/>
      <c r="B498" s="239"/>
      <c r="C498" s="240"/>
      <c r="D498" s="221" t="s">
        <v>201</v>
      </c>
      <c r="E498" s="241" t="s">
        <v>19</v>
      </c>
      <c r="F498" s="242" t="s">
        <v>789</v>
      </c>
      <c r="G498" s="240"/>
      <c r="H498" s="243">
        <v>5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9" t="s">
        <v>201</v>
      </c>
      <c r="AU498" s="249" t="s">
        <v>86</v>
      </c>
      <c r="AV498" s="14" t="s">
        <v>86</v>
      </c>
      <c r="AW498" s="14" t="s">
        <v>37</v>
      </c>
      <c r="AX498" s="14" t="s">
        <v>76</v>
      </c>
      <c r="AY498" s="249" t="s">
        <v>188</v>
      </c>
    </row>
    <row r="499" s="15" customFormat="1">
      <c r="A499" s="15"/>
      <c r="B499" s="250"/>
      <c r="C499" s="251"/>
      <c r="D499" s="221" t="s">
        <v>201</v>
      </c>
      <c r="E499" s="252" t="s">
        <v>19</v>
      </c>
      <c r="F499" s="253" t="s">
        <v>224</v>
      </c>
      <c r="G499" s="251"/>
      <c r="H499" s="254">
        <v>12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0" t="s">
        <v>201</v>
      </c>
      <c r="AU499" s="260" t="s">
        <v>86</v>
      </c>
      <c r="AV499" s="15" t="s">
        <v>116</v>
      </c>
      <c r="AW499" s="15" t="s">
        <v>37</v>
      </c>
      <c r="AX499" s="15" t="s">
        <v>84</v>
      </c>
      <c r="AY499" s="260" t="s">
        <v>188</v>
      </c>
    </row>
    <row r="500" s="2" customFormat="1" ht="16.5" customHeight="1">
      <c r="A500" s="41"/>
      <c r="B500" s="42"/>
      <c r="C500" s="208" t="s">
        <v>790</v>
      </c>
      <c r="D500" s="208" t="s">
        <v>190</v>
      </c>
      <c r="E500" s="209" t="s">
        <v>791</v>
      </c>
      <c r="F500" s="210" t="s">
        <v>792</v>
      </c>
      <c r="G500" s="211" t="s">
        <v>115</v>
      </c>
      <c r="H500" s="212">
        <v>3</v>
      </c>
      <c r="I500" s="213"/>
      <c r="J500" s="214">
        <f>ROUND(I500*H500,2)</f>
        <v>0</v>
      </c>
      <c r="K500" s="210" t="s">
        <v>19</v>
      </c>
      <c r="L500" s="47"/>
      <c r="M500" s="215" t="s">
        <v>19</v>
      </c>
      <c r="N500" s="216" t="s">
        <v>47</v>
      </c>
      <c r="O500" s="87"/>
      <c r="P500" s="217">
        <f>O500*H500</f>
        <v>0</v>
      </c>
      <c r="Q500" s="217">
        <v>0.00020000000000000001</v>
      </c>
      <c r="R500" s="217">
        <f>Q500*H500</f>
        <v>0.00060000000000000006</v>
      </c>
      <c r="S500" s="217">
        <v>0</v>
      </c>
      <c r="T500" s="218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9" t="s">
        <v>116</v>
      </c>
      <c r="AT500" s="219" t="s">
        <v>190</v>
      </c>
      <c r="AU500" s="219" t="s">
        <v>86</v>
      </c>
      <c r="AY500" s="20" t="s">
        <v>188</v>
      </c>
      <c r="BE500" s="220">
        <f>IF(N500="základní",J500,0)</f>
        <v>0</v>
      </c>
      <c r="BF500" s="220">
        <f>IF(N500="snížená",J500,0)</f>
        <v>0</v>
      </c>
      <c r="BG500" s="220">
        <f>IF(N500="zákl. přenesená",J500,0)</f>
        <v>0</v>
      </c>
      <c r="BH500" s="220">
        <f>IF(N500="sníž. přenesená",J500,0)</f>
        <v>0</v>
      </c>
      <c r="BI500" s="220">
        <f>IF(N500="nulová",J500,0)</f>
        <v>0</v>
      </c>
      <c r="BJ500" s="20" t="s">
        <v>84</v>
      </c>
      <c r="BK500" s="220">
        <f>ROUND(I500*H500,2)</f>
        <v>0</v>
      </c>
      <c r="BL500" s="20" t="s">
        <v>116</v>
      </c>
      <c r="BM500" s="219" t="s">
        <v>793</v>
      </c>
    </row>
    <row r="501" s="2" customFormat="1">
      <c r="A501" s="41"/>
      <c r="B501" s="42"/>
      <c r="C501" s="43"/>
      <c r="D501" s="221" t="s">
        <v>195</v>
      </c>
      <c r="E501" s="43"/>
      <c r="F501" s="222" t="s">
        <v>792</v>
      </c>
      <c r="G501" s="43"/>
      <c r="H501" s="43"/>
      <c r="I501" s="223"/>
      <c r="J501" s="43"/>
      <c r="K501" s="43"/>
      <c r="L501" s="47"/>
      <c r="M501" s="224"/>
      <c r="N501" s="225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195</v>
      </c>
      <c r="AU501" s="20" t="s">
        <v>86</v>
      </c>
    </row>
    <row r="502" s="2" customFormat="1" ht="16.5" customHeight="1">
      <c r="A502" s="41"/>
      <c r="B502" s="42"/>
      <c r="C502" s="208" t="s">
        <v>794</v>
      </c>
      <c r="D502" s="208" t="s">
        <v>190</v>
      </c>
      <c r="E502" s="209" t="s">
        <v>795</v>
      </c>
      <c r="F502" s="210" t="s">
        <v>796</v>
      </c>
      <c r="G502" s="211" t="s">
        <v>115</v>
      </c>
      <c r="H502" s="212">
        <v>21</v>
      </c>
      <c r="I502" s="213"/>
      <c r="J502" s="214">
        <f>ROUND(I502*H502,2)</f>
        <v>0</v>
      </c>
      <c r="K502" s="210" t="s">
        <v>19</v>
      </c>
      <c r="L502" s="47"/>
      <c r="M502" s="215" t="s">
        <v>19</v>
      </c>
      <c r="N502" s="216" t="s">
        <v>47</v>
      </c>
      <c r="O502" s="87"/>
      <c r="P502" s="217">
        <f>O502*H502</f>
        <v>0</v>
      </c>
      <c r="Q502" s="217">
        <v>0.001</v>
      </c>
      <c r="R502" s="217">
        <f>Q502*H502</f>
        <v>0.021000000000000001</v>
      </c>
      <c r="S502" s="217">
        <v>0</v>
      </c>
      <c r="T502" s="218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9" t="s">
        <v>116</v>
      </c>
      <c r="AT502" s="219" t="s">
        <v>190</v>
      </c>
      <c r="AU502" s="219" t="s">
        <v>86</v>
      </c>
      <c r="AY502" s="20" t="s">
        <v>188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20" t="s">
        <v>84</v>
      </c>
      <c r="BK502" s="220">
        <f>ROUND(I502*H502,2)</f>
        <v>0</v>
      </c>
      <c r="BL502" s="20" t="s">
        <v>116</v>
      </c>
      <c r="BM502" s="219" t="s">
        <v>797</v>
      </c>
    </row>
    <row r="503" s="2" customFormat="1">
      <c r="A503" s="41"/>
      <c r="B503" s="42"/>
      <c r="C503" s="43"/>
      <c r="D503" s="221" t="s">
        <v>195</v>
      </c>
      <c r="E503" s="43"/>
      <c r="F503" s="222" t="s">
        <v>796</v>
      </c>
      <c r="G503" s="43"/>
      <c r="H503" s="43"/>
      <c r="I503" s="223"/>
      <c r="J503" s="43"/>
      <c r="K503" s="43"/>
      <c r="L503" s="47"/>
      <c r="M503" s="224"/>
      <c r="N503" s="225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195</v>
      </c>
      <c r="AU503" s="20" t="s">
        <v>86</v>
      </c>
    </row>
    <row r="504" s="2" customFormat="1" ht="16.5" customHeight="1">
      <c r="A504" s="41"/>
      <c r="B504" s="42"/>
      <c r="C504" s="208" t="s">
        <v>798</v>
      </c>
      <c r="D504" s="208" t="s">
        <v>190</v>
      </c>
      <c r="E504" s="209" t="s">
        <v>799</v>
      </c>
      <c r="F504" s="210" t="s">
        <v>800</v>
      </c>
      <c r="G504" s="211" t="s">
        <v>115</v>
      </c>
      <c r="H504" s="212">
        <v>12</v>
      </c>
      <c r="I504" s="213"/>
      <c r="J504" s="214">
        <f>ROUND(I504*H504,2)</f>
        <v>0</v>
      </c>
      <c r="K504" s="210" t="s">
        <v>193</v>
      </c>
      <c r="L504" s="47"/>
      <c r="M504" s="215" t="s">
        <v>19</v>
      </c>
      <c r="N504" s="216" t="s">
        <v>47</v>
      </c>
      <c r="O504" s="87"/>
      <c r="P504" s="217">
        <f>O504*H504</f>
        <v>0</v>
      </c>
      <c r="Q504" s="217">
        <v>0.040000000000000001</v>
      </c>
      <c r="R504" s="217">
        <f>Q504*H504</f>
        <v>0.47999999999999998</v>
      </c>
      <c r="S504" s="217">
        <v>0</v>
      </c>
      <c r="T504" s="218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9" t="s">
        <v>116</v>
      </c>
      <c r="AT504" s="219" t="s">
        <v>190</v>
      </c>
      <c r="AU504" s="219" t="s">
        <v>86</v>
      </c>
      <c r="AY504" s="20" t="s">
        <v>188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0" t="s">
        <v>84</v>
      </c>
      <c r="BK504" s="220">
        <f>ROUND(I504*H504,2)</f>
        <v>0</v>
      </c>
      <c r="BL504" s="20" t="s">
        <v>116</v>
      </c>
      <c r="BM504" s="219" t="s">
        <v>801</v>
      </c>
    </row>
    <row r="505" s="2" customFormat="1">
      <c r="A505" s="41"/>
      <c r="B505" s="42"/>
      <c r="C505" s="43"/>
      <c r="D505" s="221" t="s">
        <v>195</v>
      </c>
      <c r="E505" s="43"/>
      <c r="F505" s="222" t="s">
        <v>800</v>
      </c>
      <c r="G505" s="43"/>
      <c r="H505" s="43"/>
      <c r="I505" s="223"/>
      <c r="J505" s="43"/>
      <c r="K505" s="43"/>
      <c r="L505" s="47"/>
      <c r="M505" s="224"/>
      <c r="N505" s="225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195</v>
      </c>
      <c r="AU505" s="20" t="s">
        <v>86</v>
      </c>
    </row>
    <row r="506" s="2" customFormat="1">
      <c r="A506" s="41"/>
      <c r="B506" s="42"/>
      <c r="C506" s="43"/>
      <c r="D506" s="226" t="s">
        <v>197</v>
      </c>
      <c r="E506" s="43"/>
      <c r="F506" s="227" t="s">
        <v>802</v>
      </c>
      <c r="G506" s="43"/>
      <c r="H506" s="43"/>
      <c r="I506" s="223"/>
      <c r="J506" s="43"/>
      <c r="K506" s="43"/>
      <c r="L506" s="47"/>
      <c r="M506" s="224"/>
      <c r="N506" s="225"/>
      <c r="O506" s="87"/>
      <c r="P506" s="87"/>
      <c r="Q506" s="87"/>
      <c r="R506" s="87"/>
      <c r="S506" s="87"/>
      <c r="T506" s="88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T506" s="20" t="s">
        <v>197</v>
      </c>
      <c r="AU506" s="20" t="s">
        <v>86</v>
      </c>
    </row>
    <row r="507" s="14" customFormat="1">
      <c r="A507" s="14"/>
      <c r="B507" s="239"/>
      <c r="C507" s="240"/>
      <c r="D507" s="221" t="s">
        <v>201</v>
      </c>
      <c r="E507" s="241" t="s">
        <v>19</v>
      </c>
      <c r="F507" s="242" t="s">
        <v>803</v>
      </c>
      <c r="G507" s="240"/>
      <c r="H507" s="243">
        <v>12</v>
      </c>
      <c r="I507" s="244"/>
      <c r="J507" s="240"/>
      <c r="K507" s="240"/>
      <c r="L507" s="245"/>
      <c r="M507" s="246"/>
      <c r="N507" s="247"/>
      <c r="O507" s="247"/>
      <c r="P507" s="247"/>
      <c r="Q507" s="247"/>
      <c r="R507" s="247"/>
      <c r="S507" s="247"/>
      <c r="T507" s="24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9" t="s">
        <v>201</v>
      </c>
      <c r="AU507" s="249" t="s">
        <v>86</v>
      </c>
      <c r="AV507" s="14" t="s">
        <v>86</v>
      </c>
      <c r="AW507" s="14" t="s">
        <v>37</v>
      </c>
      <c r="AX507" s="14" t="s">
        <v>84</v>
      </c>
      <c r="AY507" s="249" t="s">
        <v>188</v>
      </c>
    </row>
    <row r="508" s="2" customFormat="1" ht="16.5" customHeight="1">
      <c r="A508" s="41"/>
      <c r="B508" s="42"/>
      <c r="C508" s="261" t="s">
        <v>804</v>
      </c>
      <c r="D508" s="261" t="s">
        <v>395</v>
      </c>
      <c r="E508" s="262" t="s">
        <v>805</v>
      </c>
      <c r="F508" s="263" t="s">
        <v>806</v>
      </c>
      <c r="G508" s="264" t="s">
        <v>115</v>
      </c>
      <c r="H508" s="265">
        <v>12</v>
      </c>
      <c r="I508" s="266"/>
      <c r="J508" s="267">
        <f>ROUND(I508*H508,2)</f>
        <v>0</v>
      </c>
      <c r="K508" s="263" t="s">
        <v>193</v>
      </c>
      <c r="L508" s="268"/>
      <c r="M508" s="269" t="s">
        <v>19</v>
      </c>
      <c r="N508" s="270" t="s">
        <v>47</v>
      </c>
      <c r="O508" s="87"/>
      <c r="P508" s="217">
        <f>O508*H508</f>
        <v>0</v>
      </c>
      <c r="Q508" s="217">
        <v>0.013299999999999999</v>
      </c>
      <c r="R508" s="217">
        <f>Q508*H508</f>
        <v>0.15959999999999999</v>
      </c>
      <c r="S508" s="217">
        <v>0</v>
      </c>
      <c r="T508" s="218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9" t="s">
        <v>120</v>
      </c>
      <c r="AT508" s="219" t="s">
        <v>395</v>
      </c>
      <c r="AU508" s="219" t="s">
        <v>86</v>
      </c>
      <c r="AY508" s="20" t="s">
        <v>188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20" t="s">
        <v>84</v>
      </c>
      <c r="BK508" s="220">
        <f>ROUND(I508*H508,2)</f>
        <v>0</v>
      </c>
      <c r="BL508" s="20" t="s">
        <v>116</v>
      </c>
      <c r="BM508" s="219" t="s">
        <v>807</v>
      </c>
    </row>
    <row r="509" s="2" customFormat="1">
      <c r="A509" s="41"/>
      <c r="B509" s="42"/>
      <c r="C509" s="43"/>
      <c r="D509" s="221" t="s">
        <v>195</v>
      </c>
      <c r="E509" s="43"/>
      <c r="F509" s="222" t="s">
        <v>806</v>
      </c>
      <c r="G509" s="43"/>
      <c r="H509" s="43"/>
      <c r="I509" s="223"/>
      <c r="J509" s="43"/>
      <c r="K509" s="43"/>
      <c r="L509" s="47"/>
      <c r="M509" s="224"/>
      <c r="N509" s="225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195</v>
      </c>
      <c r="AU509" s="20" t="s">
        <v>86</v>
      </c>
    </row>
    <row r="510" s="14" customFormat="1">
      <c r="A510" s="14"/>
      <c r="B510" s="239"/>
      <c r="C510" s="240"/>
      <c r="D510" s="221" t="s">
        <v>201</v>
      </c>
      <c r="E510" s="241" t="s">
        <v>19</v>
      </c>
      <c r="F510" s="242" t="s">
        <v>114</v>
      </c>
      <c r="G510" s="240"/>
      <c r="H510" s="243">
        <v>4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9" t="s">
        <v>201</v>
      </c>
      <c r="AU510" s="249" t="s">
        <v>86</v>
      </c>
      <c r="AV510" s="14" t="s">
        <v>86</v>
      </c>
      <c r="AW510" s="14" t="s">
        <v>37</v>
      </c>
      <c r="AX510" s="14" t="s">
        <v>76</v>
      </c>
      <c r="AY510" s="249" t="s">
        <v>188</v>
      </c>
    </row>
    <row r="511" s="14" customFormat="1">
      <c r="A511" s="14"/>
      <c r="B511" s="239"/>
      <c r="C511" s="240"/>
      <c r="D511" s="221" t="s">
        <v>201</v>
      </c>
      <c r="E511" s="241" t="s">
        <v>19</v>
      </c>
      <c r="F511" s="242" t="s">
        <v>118</v>
      </c>
      <c r="G511" s="240"/>
      <c r="H511" s="243">
        <v>8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49" t="s">
        <v>201</v>
      </c>
      <c r="AU511" s="249" t="s">
        <v>86</v>
      </c>
      <c r="AV511" s="14" t="s">
        <v>86</v>
      </c>
      <c r="AW511" s="14" t="s">
        <v>37</v>
      </c>
      <c r="AX511" s="14" t="s">
        <v>76</v>
      </c>
      <c r="AY511" s="249" t="s">
        <v>188</v>
      </c>
    </row>
    <row r="512" s="15" customFormat="1">
      <c r="A512" s="15"/>
      <c r="B512" s="250"/>
      <c r="C512" s="251"/>
      <c r="D512" s="221" t="s">
        <v>201</v>
      </c>
      <c r="E512" s="252" t="s">
        <v>19</v>
      </c>
      <c r="F512" s="253" t="s">
        <v>224</v>
      </c>
      <c r="G512" s="251"/>
      <c r="H512" s="254">
        <v>12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0" t="s">
        <v>201</v>
      </c>
      <c r="AU512" s="260" t="s">
        <v>86</v>
      </c>
      <c r="AV512" s="15" t="s">
        <v>116</v>
      </c>
      <c r="AW512" s="15" t="s">
        <v>37</v>
      </c>
      <c r="AX512" s="15" t="s">
        <v>84</v>
      </c>
      <c r="AY512" s="260" t="s">
        <v>188</v>
      </c>
    </row>
    <row r="513" s="2" customFormat="1" ht="16.5" customHeight="1">
      <c r="A513" s="41"/>
      <c r="B513" s="42"/>
      <c r="C513" s="261" t="s">
        <v>808</v>
      </c>
      <c r="D513" s="261" t="s">
        <v>395</v>
      </c>
      <c r="E513" s="262" t="s">
        <v>809</v>
      </c>
      <c r="F513" s="263" t="s">
        <v>810</v>
      </c>
      <c r="G513" s="264" t="s">
        <v>115</v>
      </c>
      <c r="H513" s="265">
        <v>12</v>
      </c>
      <c r="I513" s="266"/>
      <c r="J513" s="267">
        <f>ROUND(I513*H513,2)</f>
        <v>0</v>
      </c>
      <c r="K513" s="263" t="s">
        <v>19</v>
      </c>
      <c r="L513" s="268"/>
      <c r="M513" s="269" t="s">
        <v>19</v>
      </c>
      <c r="N513" s="270" t="s">
        <v>47</v>
      </c>
      <c r="O513" s="87"/>
      <c r="P513" s="217">
        <f>O513*H513</f>
        <v>0</v>
      </c>
      <c r="Q513" s="217">
        <v>0.00089999999999999998</v>
      </c>
      <c r="R513" s="217">
        <f>Q513*H513</f>
        <v>0.010800000000000001</v>
      </c>
      <c r="S513" s="217">
        <v>0</v>
      </c>
      <c r="T513" s="218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19" t="s">
        <v>120</v>
      </c>
      <c r="AT513" s="219" t="s">
        <v>395</v>
      </c>
      <c r="AU513" s="219" t="s">
        <v>86</v>
      </c>
      <c r="AY513" s="20" t="s">
        <v>188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0" t="s">
        <v>84</v>
      </c>
      <c r="BK513" s="220">
        <f>ROUND(I513*H513,2)</f>
        <v>0</v>
      </c>
      <c r="BL513" s="20" t="s">
        <v>116</v>
      </c>
      <c r="BM513" s="219" t="s">
        <v>811</v>
      </c>
    </row>
    <row r="514" s="2" customFormat="1">
      <c r="A514" s="41"/>
      <c r="B514" s="42"/>
      <c r="C514" s="43"/>
      <c r="D514" s="221" t="s">
        <v>195</v>
      </c>
      <c r="E514" s="43"/>
      <c r="F514" s="222" t="s">
        <v>810</v>
      </c>
      <c r="G514" s="43"/>
      <c r="H514" s="43"/>
      <c r="I514" s="223"/>
      <c r="J514" s="43"/>
      <c r="K514" s="43"/>
      <c r="L514" s="47"/>
      <c r="M514" s="224"/>
      <c r="N514" s="225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195</v>
      </c>
      <c r="AU514" s="20" t="s">
        <v>86</v>
      </c>
    </row>
    <row r="515" s="14" customFormat="1">
      <c r="A515" s="14"/>
      <c r="B515" s="239"/>
      <c r="C515" s="240"/>
      <c r="D515" s="221" t="s">
        <v>201</v>
      </c>
      <c r="E515" s="241" t="s">
        <v>19</v>
      </c>
      <c r="F515" s="242" t="s">
        <v>803</v>
      </c>
      <c r="G515" s="240"/>
      <c r="H515" s="243">
        <v>12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201</v>
      </c>
      <c r="AU515" s="249" t="s">
        <v>86</v>
      </c>
      <c r="AV515" s="14" t="s">
        <v>86</v>
      </c>
      <c r="AW515" s="14" t="s">
        <v>37</v>
      </c>
      <c r="AX515" s="14" t="s">
        <v>84</v>
      </c>
      <c r="AY515" s="249" t="s">
        <v>188</v>
      </c>
    </row>
    <row r="516" s="2" customFormat="1" ht="16.5" customHeight="1">
      <c r="A516" s="41"/>
      <c r="B516" s="42"/>
      <c r="C516" s="208" t="s">
        <v>812</v>
      </c>
      <c r="D516" s="208" t="s">
        <v>190</v>
      </c>
      <c r="E516" s="209" t="s">
        <v>813</v>
      </c>
      <c r="F516" s="210" t="s">
        <v>814</v>
      </c>
      <c r="G516" s="211" t="s">
        <v>115</v>
      </c>
      <c r="H516" s="212">
        <v>3</v>
      </c>
      <c r="I516" s="213"/>
      <c r="J516" s="214">
        <f>ROUND(I516*H516,2)</f>
        <v>0</v>
      </c>
      <c r="K516" s="210" t="s">
        <v>193</v>
      </c>
      <c r="L516" s="47"/>
      <c r="M516" s="215" t="s">
        <v>19</v>
      </c>
      <c r="N516" s="216" t="s">
        <v>47</v>
      </c>
      <c r="O516" s="87"/>
      <c r="P516" s="217">
        <f>O516*H516</f>
        <v>0</v>
      </c>
      <c r="Q516" s="217">
        <v>0.050000000000000003</v>
      </c>
      <c r="R516" s="217">
        <f>Q516*H516</f>
        <v>0.15000000000000002</v>
      </c>
      <c r="S516" s="217">
        <v>0</v>
      </c>
      <c r="T516" s="218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9" t="s">
        <v>116</v>
      </c>
      <c r="AT516" s="219" t="s">
        <v>190</v>
      </c>
      <c r="AU516" s="219" t="s">
        <v>86</v>
      </c>
      <c r="AY516" s="20" t="s">
        <v>188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0" t="s">
        <v>84</v>
      </c>
      <c r="BK516" s="220">
        <f>ROUND(I516*H516,2)</f>
        <v>0</v>
      </c>
      <c r="BL516" s="20" t="s">
        <v>116</v>
      </c>
      <c r="BM516" s="219" t="s">
        <v>815</v>
      </c>
    </row>
    <row r="517" s="2" customFormat="1">
      <c r="A517" s="41"/>
      <c r="B517" s="42"/>
      <c r="C517" s="43"/>
      <c r="D517" s="221" t="s">
        <v>195</v>
      </c>
      <c r="E517" s="43"/>
      <c r="F517" s="222" t="s">
        <v>814</v>
      </c>
      <c r="G517" s="43"/>
      <c r="H517" s="43"/>
      <c r="I517" s="223"/>
      <c r="J517" s="43"/>
      <c r="K517" s="43"/>
      <c r="L517" s="47"/>
      <c r="M517" s="224"/>
      <c r="N517" s="225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195</v>
      </c>
      <c r="AU517" s="20" t="s">
        <v>86</v>
      </c>
    </row>
    <row r="518" s="2" customFormat="1">
      <c r="A518" s="41"/>
      <c r="B518" s="42"/>
      <c r="C518" s="43"/>
      <c r="D518" s="226" t="s">
        <v>197</v>
      </c>
      <c r="E518" s="43"/>
      <c r="F518" s="227" t="s">
        <v>816</v>
      </c>
      <c r="G518" s="43"/>
      <c r="H518" s="43"/>
      <c r="I518" s="223"/>
      <c r="J518" s="43"/>
      <c r="K518" s="43"/>
      <c r="L518" s="47"/>
      <c r="M518" s="224"/>
      <c r="N518" s="225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197</v>
      </c>
      <c r="AU518" s="20" t="s">
        <v>86</v>
      </c>
    </row>
    <row r="519" s="2" customFormat="1" ht="16.5" customHeight="1">
      <c r="A519" s="41"/>
      <c r="B519" s="42"/>
      <c r="C519" s="261" t="s">
        <v>817</v>
      </c>
      <c r="D519" s="261" t="s">
        <v>395</v>
      </c>
      <c r="E519" s="262" t="s">
        <v>818</v>
      </c>
      <c r="F519" s="263" t="s">
        <v>819</v>
      </c>
      <c r="G519" s="264" t="s">
        <v>115</v>
      </c>
      <c r="H519" s="265">
        <v>3</v>
      </c>
      <c r="I519" s="266"/>
      <c r="J519" s="267">
        <f>ROUND(I519*H519,2)</f>
        <v>0</v>
      </c>
      <c r="K519" s="263" t="s">
        <v>193</v>
      </c>
      <c r="L519" s="268"/>
      <c r="M519" s="269" t="s">
        <v>19</v>
      </c>
      <c r="N519" s="270" t="s">
        <v>47</v>
      </c>
      <c r="O519" s="87"/>
      <c r="P519" s="217">
        <f>O519*H519</f>
        <v>0</v>
      </c>
      <c r="Q519" s="217">
        <v>0.029499999999999998</v>
      </c>
      <c r="R519" s="217">
        <f>Q519*H519</f>
        <v>0.088499999999999995</v>
      </c>
      <c r="S519" s="217">
        <v>0</v>
      </c>
      <c r="T519" s="218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9" t="s">
        <v>120</v>
      </c>
      <c r="AT519" s="219" t="s">
        <v>395</v>
      </c>
      <c r="AU519" s="219" t="s">
        <v>86</v>
      </c>
      <c r="AY519" s="20" t="s">
        <v>188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0" t="s">
        <v>84</v>
      </c>
      <c r="BK519" s="220">
        <f>ROUND(I519*H519,2)</f>
        <v>0</v>
      </c>
      <c r="BL519" s="20" t="s">
        <v>116</v>
      </c>
      <c r="BM519" s="219" t="s">
        <v>820</v>
      </c>
    </row>
    <row r="520" s="2" customFormat="1">
      <c r="A520" s="41"/>
      <c r="B520" s="42"/>
      <c r="C520" s="43"/>
      <c r="D520" s="221" t="s">
        <v>195</v>
      </c>
      <c r="E520" s="43"/>
      <c r="F520" s="222" t="s">
        <v>819</v>
      </c>
      <c r="G520" s="43"/>
      <c r="H520" s="43"/>
      <c r="I520" s="223"/>
      <c r="J520" s="43"/>
      <c r="K520" s="43"/>
      <c r="L520" s="47"/>
      <c r="M520" s="224"/>
      <c r="N520" s="225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195</v>
      </c>
      <c r="AU520" s="20" t="s">
        <v>86</v>
      </c>
    </row>
    <row r="521" s="2" customFormat="1" ht="16.5" customHeight="1">
      <c r="A521" s="41"/>
      <c r="B521" s="42"/>
      <c r="C521" s="261" t="s">
        <v>821</v>
      </c>
      <c r="D521" s="261" t="s">
        <v>395</v>
      </c>
      <c r="E521" s="262" t="s">
        <v>822</v>
      </c>
      <c r="F521" s="263" t="s">
        <v>823</v>
      </c>
      <c r="G521" s="264" t="s">
        <v>115</v>
      </c>
      <c r="H521" s="265">
        <v>3</v>
      </c>
      <c r="I521" s="266"/>
      <c r="J521" s="267">
        <f>ROUND(I521*H521,2)</f>
        <v>0</v>
      </c>
      <c r="K521" s="263" t="s">
        <v>19</v>
      </c>
      <c r="L521" s="268"/>
      <c r="M521" s="269" t="s">
        <v>19</v>
      </c>
      <c r="N521" s="270" t="s">
        <v>47</v>
      </c>
      <c r="O521" s="87"/>
      <c r="P521" s="217">
        <f>O521*H521</f>
        <v>0</v>
      </c>
      <c r="Q521" s="217">
        <v>0.0040000000000000001</v>
      </c>
      <c r="R521" s="217">
        <f>Q521*H521</f>
        <v>0.012</v>
      </c>
      <c r="S521" s="217">
        <v>0</v>
      </c>
      <c r="T521" s="218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9" t="s">
        <v>120</v>
      </c>
      <c r="AT521" s="219" t="s">
        <v>395</v>
      </c>
      <c r="AU521" s="219" t="s">
        <v>86</v>
      </c>
      <c r="AY521" s="20" t="s">
        <v>188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0" t="s">
        <v>84</v>
      </c>
      <c r="BK521" s="220">
        <f>ROUND(I521*H521,2)</f>
        <v>0</v>
      </c>
      <c r="BL521" s="20" t="s">
        <v>116</v>
      </c>
      <c r="BM521" s="219" t="s">
        <v>824</v>
      </c>
    </row>
    <row r="522" s="2" customFormat="1">
      <c r="A522" s="41"/>
      <c r="B522" s="42"/>
      <c r="C522" s="43"/>
      <c r="D522" s="221" t="s">
        <v>195</v>
      </c>
      <c r="E522" s="43"/>
      <c r="F522" s="222" t="s">
        <v>823</v>
      </c>
      <c r="G522" s="43"/>
      <c r="H522" s="43"/>
      <c r="I522" s="223"/>
      <c r="J522" s="43"/>
      <c r="K522" s="43"/>
      <c r="L522" s="47"/>
      <c r="M522" s="224"/>
      <c r="N522" s="225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195</v>
      </c>
      <c r="AU522" s="20" t="s">
        <v>86</v>
      </c>
    </row>
    <row r="523" s="2" customFormat="1" ht="16.5" customHeight="1">
      <c r="A523" s="41"/>
      <c r="B523" s="42"/>
      <c r="C523" s="208" t="s">
        <v>825</v>
      </c>
      <c r="D523" s="208" t="s">
        <v>190</v>
      </c>
      <c r="E523" s="209" t="s">
        <v>826</v>
      </c>
      <c r="F523" s="210" t="s">
        <v>827</v>
      </c>
      <c r="G523" s="211" t="s">
        <v>136</v>
      </c>
      <c r="H523" s="212">
        <v>237.90000000000001</v>
      </c>
      <c r="I523" s="213"/>
      <c r="J523" s="214">
        <f>ROUND(I523*H523,2)</f>
        <v>0</v>
      </c>
      <c r="K523" s="210" t="s">
        <v>193</v>
      </c>
      <c r="L523" s="47"/>
      <c r="M523" s="215" t="s">
        <v>19</v>
      </c>
      <c r="N523" s="216" t="s">
        <v>47</v>
      </c>
      <c r="O523" s="87"/>
      <c r="P523" s="217">
        <f>O523*H523</f>
        <v>0</v>
      </c>
      <c r="Q523" s="217">
        <v>0.00019000000000000001</v>
      </c>
      <c r="R523" s="217">
        <f>Q523*H523</f>
        <v>0.045201000000000005</v>
      </c>
      <c r="S523" s="217">
        <v>0</v>
      </c>
      <c r="T523" s="218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19" t="s">
        <v>116</v>
      </c>
      <c r="AT523" s="219" t="s">
        <v>190</v>
      </c>
      <c r="AU523" s="219" t="s">
        <v>86</v>
      </c>
      <c r="AY523" s="20" t="s">
        <v>188</v>
      </c>
      <c r="BE523" s="220">
        <f>IF(N523="základní",J523,0)</f>
        <v>0</v>
      </c>
      <c r="BF523" s="220">
        <f>IF(N523="snížená",J523,0)</f>
        <v>0</v>
      </c>
      <c r="BG523" s="220">
        <f>IF(N523="zákl. přenesená",J523,0)</f>
        <v>0</v>
      </c>
      <c r="BH523" s="220">
        <f>IF(N523="sníž. přenesená",J523,0)</f>
        <v>0</v>
      </c>
      <c r="BI523" s="220">
        <f>IF(N523="nulová",J523,0)</f>
        <v>0</v>
      </c>
      <c r="BJ523" s="20" t="s">
        <v>84</v>
      </c>
      <c r="BK523" s="220">
        <f>ROUND(I523*H523,2)</f>
        <v>0</v>
      </c>
      <c r="BL523" s="20" t="s">
        <v>116</v>
      </c>
      <c r="BM523" s="219" t="s">
        <v>828</v>
      </c>
    </row>
    <row r="524" s="2" customFormat="1">
      <c r="A524" s="41"/>
      <c r="B524" s="42"/>
      <c r="C524" s="43"/>
      <c r="D524" s="221" t="s">
        <v>195</v>
      </c>
      <c r="E524" s="43"/>
      <c r="F524" s="222" t="s">
        <v>829</v>
      </c>
      <c r="G524" s="43"/>
      <c r="H524" s="43"/>
      <c r="I524" s="223"/>
      <c r="J524" s="43"/>
      <c r="K524" s="43"/>
      <c r="L524" s="47"/>
      <c r="M524" s="224"/>
      <c r="N524" s="225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195</v>
      </c>
      <c r="AU524" s="20" t="s">
        <v>86</v>
      </c>
    </row>
    <row r="525" s="2" customFormat="1">
      <c r="A525" s="41"/>
      <c r="B525" s="42"/>
      <c r="C525" s="43"/>
      <c r="D525" s="226" t="s">
        <v>197</v>
      </c>
      <c r="E525" s="43"/>
      <c r="F525" s="227" t="s">
        <v>830</v>
      </c>
      <c r="G525" s="43"/>
      <c r="H525" s="43"/>
      <c r="I525" s="223"/>
      <c r="J525" s="43"/>
      <c r="K525" s="43"/>
      <c r="L525" s="47"/>
      <c r="M525" s="224"/>
      <c r="N525" s="225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197</v>
      </c>
      <c r="AU525" s="20" t="s">
        <v>86</v>
      </c>
    </row>
    <row r="526" s="14" customFormat="1">
      <c r="A526" s="14"/>
      <c r="B526" s="239"/>
      <c r="C526" s="240"/>
      <c r="D526" s="221" t="s">
        <v>201</v>
      </c>
      <c r="E526" s="241" t="s">
        <v>19</v>
      </c>
      <c r="F526" s="242" t="s">
        <v>831</v>
      </c>
      <c r="G526" s="240"/>
      <c r="H526" s="243">
        <v>216.40000000000001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9" t="s">
        <v>201</v>
      </c>
      <c r="AU526" s="249" t="s">
        <v>86</v>
      </c>
      <c r="AV526" s="14" t="s">
        <v>86</v>
      </c>
      <c r="AW526" s="14" t="s">
        <v>37</v>
      </c>
      <c r="AX526" s="14" t="s">
        <v>76</v>
      </c>
      <c r="AY526" s="249" t="s">
        <v>188</v>
      </c>
    </row>
    <row r="527" s="14" customFormat="1">
      <c r="A527" s="14"/>
      <c r="B527" s="239"/>
      <c r="C527" s="240"/>
      <c r="D527" s="221" t="s">
        <v>201</v>
      </c>
      <c r="E527" s="241" t="s">
        <v>19</v>
      </c>
      <c r="F527" s="242" t="s">
        <v>832</v>
      </c>
      <c r="G527" s="240"/>
      <c r="H527" s="243">
        <v>21.5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9" t="s">
        <v>201</v>
      </c>
      <c r="AU527" s="249" t="s">
        <v>86</v>
      </c>
      <c r="AV527" s="14" t="s">
        <v>86</v>
      </c>
      <c r="AW527" s="14" t="s">
        <v>37</v>
      </c>
      <c r="AX527" s="14" t="s">
        <v>76</v>
      </c>
      <c r="AY527" s="249" t="s">
        <v>188</v>
      </c>
    </row>
    <row r="528" s="15" customFormat="1">
      <c r="A528" s="15"/>
      <c r="B528" s="250"/>
      <c r="C528" s="251"/>
      <c r="D528" s="221" t="s">
        <v>201</v>
      </c>
      <c r="E528" s="252" t="s">
        <v>19</v>
      </c>
      <c r="F528" s="253" t="s">
        <v>224</v>
      </c>
      <c r="G528" s="251"/>
      <c r="H528" s="254">
        <v>237.90000000000001</v>
      </c>
      <c r="I528" s="255"/>
      <c r="J528" s="251"/>
      <c r="K528" s="251"/>
      <c r="L528" s="256"/>
      <c r="M528" s="257"/>
      <c r="N528" s="258"/>
      <c r="O528" s="258"/>
      <c r="P528" s="258"/>
      <c r="Q528" s="258"/>
      <c r="R528" s="258"/>
      <c r="S528" s="258"/>
      <c r="T528" s="25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0" t="s">
        <v>201</v>
      </c>
      <c r="AU528" s="260" t="s">
        <v>86</v>
      </c>
      <c r="AV528" s="15" t="s">
        <v>116</v>
      </c>
      <c r="AW528" s="15" t="s">
        <v>37</v>
      </c>
      <c r="AX528" s="15" t="s">
        <v>84</v>
      </c>
      <c r="AY528" s="260" t="s">
        <v>188</v>
      </c>
    </row>
    <row r="529" s="2" customFormat="1" ht="16.5" customHeight="1">
      <c r="A529" s="41"/>
      <c r="B529" s="42"/>
      <c r="C529" s="208" t="s">
        <v>833</v>
      </c>
      <c r="D529" s="208" t="s">
        <v>190</v>
      </c>
      <c r="E529" s="209" t="s">
        <v>834</v>
      </c>
      <c r="F529" s="210" t="s">
        <v>835</v>
      </c>
      <c r="G529" s="211" t="s">
        <v>136</v>
      </c>
      <c r="H529" s="212">
        <v>129.69999999999999</v>
      </c>
      <c r="I529" s="213"/>
      <c r="J529" s="214">
        <f>ROUND(I529*H529,2)</f>
        <v>0</v>
      </c>
      <c r="K529" s="210" t="s">
        <v>193</v>
      </c>
      <c r="L529" s="47"/>
      <c r="M529" s="215" t="s">
        <v>19</v>
      </c>
      <c r="N529" s="216" t="s">
        <v>47</v>
      </c>
      <c r="O529" s="87"/>
      <c r="P529" s="217">
        <f>O529*H529</f>
        <v>0</v>
      </c>
      <c r="Q529" s="217">
        <v>9.0000000000000006E-05</v>
      </c>
      <c r="R529" s="217">
        <f>Q529*H529</f>
        <v>0.011672999999999999</v>
      </c>
      <c r="S529" s="217">
        <v>0</v>
      </c>
      <c r="T529" s="218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9" t="s">
        <v>116</v>
      </c>
      <c r="AT529" s="219" t="s">
        <v>190</v>
      </c>
      <c r="AU529" s="219" t="s">
        <v>86</v>
      </c>
      <c r="AY529" s="20" t="s">
        <v>188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0" t="s">
        <v>84</v>
      </c>
      <c r="BK529" s="220">
        <f>ROUND(I529*H529,2)</f>
        <v>0</v>
      </c>
      <c r="BL529" s="20" t="s">
        <v>116</v>
      </c>
      <c r="BM529" s="219" t="s">
        <v>836</v>
      </c>
    </row>
    <row r="530" s="2" customFormat="1">
      <c r="A530" s="41"/>
      <c r="B530" s="42"/>
      <c r="C530" s="43"/>
      <c r="D530" s="221" t="s">
        <v>195</v>
      </c>
      <c r="E530" s="43"/>
      <c r="F530" s="222" t="s">
        <v>837</v>
      </c>
      <c r="G530" s="43"/>
      <c r="H530" s="43"/>
      <c r="I530" s="223"/>
      <c r="J530" s="43"/>
      <c r="K530" s="43"/>
      <c r="L530" s="47"/>
      <c r="M530" s="224"/>
      <c r="N530" s="225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195</v>
      </c>
      <c r="AU530" s="20" t="s">
        <v>86</v>
      </c>
    </row>
    <row r="531" s="2" customFormat="1">
      <c r="A531" s="41"/>
      <c r="B531" s="42"/>
      <c r="C531" s="43"/>
      <c r="D531" s="226" t="s">
        <v>197</v>
      </c>
      <c r="E531" s="43"/>
      <c r="F531" s="227" t="s">
        <v>838</v>
      </c>
      <c r="G531" s="43"/>
      <c r="H531" s="43"/>
      <c r="I531" s="223"/>
      <c r="J531" s="43"/>
      <c r="K531" s="43"/>
      <c r="L531" s="47"/>
      <c r="M531" s="224"/>
      <c r="N531" s="225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197</v>
      </c>
      <c r="AU531" s="20" t="s">
        <v>86</v>
      </c>
    </row>
    <row r="532" s="14" customFormat="1">
      <c r="A532" s="14"/>
      <c r="B532" s="239"/>
      <c r="C532" s="240"/>
      <c r="D532" s="221" t="s">
        <v>201</v>
      </c>
      <c r="E532" s="241" t="s">
        <v>19</v>
      </c>
      <c r="F532" s="242" t="s">
        <v>757</v>
      </c>
      <c r="G532" s="240"/>
      <c r="H532" s="243">
        <v>108.2</v>
      </c>
      <c r="I532" s="244"/>
      <c r="J532" s="240"/>
      <c r="K532" s="240"/>
      <c r="L532" s="245"/>
      <c r="M532" s="246"/>
      <c r="N532" s="247"/>
      <c r="O532" s="247"/>
      <c r="P532" s="247"/>
      <c r="Q532" s="247"/>
      <c r="R532" s="247"/>
      <c r="S532" s="247"/>
      <c r="T532" s="24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9" t="s">
        <v>201</v>
      </c>
      <c r="AU532" s="249" t="s">
        <v>86</v>
      </c>
      <c r="AV532" s="14" t="s">
        <v>86</v>
      </c>
      <c r="AW532" s="14" t="s">
        <v>37</v>
      </c>
      <c r="AX532" s="14" t="s">
        <v>76</v>
      </c>
      <c r="AY532" s="249" t="s">
        <v>188</v>
      </c>
    </row>
    <row r="533" s="14" customFormat="1">
      <c r="A533" s="14"/>
      <c r="B533" s="239"/>
      <c r="C533" s="240"/>
      <c r="D533" s="221" t="s">
        <v>201</v>
      </c>
      <c r="E533" s="241" t="s">
        <v>19</v>
      </c>
      <c r="F533" s="242" t="s">
        <v>743</v>
      </c>
      <c r="G533" s="240"/>
      <c r="H533" s="243">
        <v>21.5</v>
      </c>
      <c r="I533" s="244"/>
      <c r="J533" s="240"/>
      <c r="K533" s="240"/>
      <c r="L533" s="245"/>
      <c r="M533" s="246"/>
      <c r="N533" s="247"/>
      <c r="O533" s="247"/>
      <c r="P533" s="247"/>
      <c r="Q533" s="247"/>
      <c r="R533" s="247"/>
      <c r="S533" s="247"/>
      <c r="T533" s="24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9" t="s">
        <v>201</v>
      </c>
      <c r="AU533" s="249" t="s">
        <v>86</v>
      </c>
      <c r="AV533" s="14" t="s">
        <v>86</v>
      </c>
      <c r="AW533" s="14" t="s">
        <v>37</v>
      </c>
      <c r="AX533" s="14" t="s">
        <v>76</v>
      </c>
      <c r="AY533" s="249" t="s">
        <v>188</v>
      </c>
    </row>
    <row r="534" s="15" customFormat="1">
      <c r="A534" s="15"/>
      <c r="B534" s="250"/>
      <c r="C534" s="251"/>
      <c r="D534" s="221" t="s">
        <v>201</v>
      </c>
      <c r="E534" s="252" t="s">
        <v>19</v>
      </c>
      <c r="F534" s="253" t="s">
        <v>224</v>
      </c>
      <c r="G534" s="251"/>
      <c r="H534" s="254">
        <v>129.69999999999999</v>
      </c>
      <c r="I534" s="255"/>
      <c r="J534" s="251"/>
      <c r="K534" s="251"/>
      <c r="L534" s="256"/>
      <c r="M534" s="257"/>
      <c r="N534" s="258"/>
      <c r="O534" s="258"/>
      <c r="P534" s="258"/>
      <c r="Q534" s="258"/>
      <c r="R534" s="258"/>
      <c r="S534" s="258"/>
      <c r="T534" s="25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0" t="s">
        <v>201</v>
      </c>
      <c r="AU534" s="260" t="s">
        <v>86</v>
      </c>
      <c r="AV534" s="15" t="s">
        <v>116</v>
      </c>
      <c r="AW534" s="15" t="s">
        <v>37</v>
      </c>
      <c r="AX534" s="15" t="s">
        <v>84</v>
      </c>
      <c r="AY534" s="260" t="s">
        <v>188</v>
      </c>
    </row>
    <row r="535" s="12" customFormat="1" ht="22.8" customHeight="1">
      <c r="A535" s="12"/>
      <c r="B535" s="192"/>
      <c r="C535" s="193"/>
      <c r="D535" s="194" t="s">
        <v>75</v>
      </c>
      <c r="E535" s="206" t="s">
        <v>839</v>
      </c>
      <c r="F535" s="206" t="s">
        <v>840</v>
      </c>
      <c r="G535" s="193"/>
      <c r="H535" s="193"/>
      <c r="I535" s="196"/>
      <c r="J535" s="207">
        <f>BK535</f>
        <v>0</v>
      </c>
      <c r="K535" s="193"/>
      <c r="L535" s="198"/>
      <c r="M535" s="199"/>
      <c r="N535" s="200"/>
      <c r="O535" s="200"/>
      <c r="P535" s="201">
        <v>0</v>
      </c>
      <c r="Q535" s="200"/>
      <c r="R535" s="201">
        <v>0</v>
      </c>
      <c r="S535" s="200"/>
      <c r="T535" s="202"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03" t="s">
        <v>84</v>
      </c>
      <c r="AT535" s="204" t="s">
        <v>75</v>
      </c>
      <c r="AU535" s="204" t="s">
        <v>84</v>
      </c>
      <c r="AY535" s="203" t="s">
        <v>188</v>
      </c>
      <c r="BK535" s="205">
        <v>0</v>
      </c>
    </row>
    <row r="536" s="12" customFormat="1" ht="22.8" customHeight="1">
      <c r="A536" s="12"/>
      <c r="B536" s="192"/>
      <c r="C536" s="193"/>
      <c r="D536" s="194" t="s">
        <v>75</v>
      </c>
      <c r="E536" s="206" t="s">
        <v>253</v>
      </c>
      <c r="F536" s="206" t="s">
        <v>841</v>
      </c>
      <c r="G536" s="193"/>
      <c r="H536" s="193"/>
      <c r="I536" s="196"/>
      <c r="J536" s="207">
        <f>BK536</f>
        <v>0</v>
      </c>
      <c r="K536" s="193"/>
      <c r="L536" s="198"/>
      <c r="M536" s="199"/>
      <c r="N536" s="200"/>
      <c r="O536" s="200"/>
      <c r="P536" s="201">
        <f>SUM(P537:P572)</f>
        <v>0</v>
      </c>
      <c r="Q536" s="200"/>
      <c r="R536" s="201">
        <f>SUM(R537:R572)</f>
        <v>22.772957300000002</v>
      </c>
      <c r="S536" s="200"/>
      <c r="T536" s="202">
        <f>SUM(T537:T572)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3" t="s">
        <v>84</v>
      </c>
      <c r="AT536" s="204" t="s">
        <v>75</v>
      </c>
      <c r="AU536" s="204" t="s">
        <v>84</v>
      </c>
      <c r="AY536" s="203" t="s">
        <v>188</v>
      </c>
      <c r="BK536" s="205">
        <f>SUM(BK537:BK572)</f>
        <v>0</v>
      </c>
    </row>
    <row r="537" s="2" customFormat="1" ht="16.5" customHeight="1">
      <c r="A537" s="41"/>
      <c r="B537" s="42"/>
      <c r="C537" s="208" t="s">
        <v>842</v>
      </c>
      <c r="D537" s="208" t="s">
        <v>190</v>
      </c>
      <c r="E537" s="209" t="s">
        <v>843</v>
      </c>
      <c r="F537" s="210" t="s">
        <v>844</v>
      </c>
      <c r="G537" s="211" t="s">
        <v>136</v>
      </c>
      <c r="H537" s="212">
        <v>1.3500000000000001</v>
      </c>
      <c r="I537" s="213"/>
      <c r="J537" s="214">
        <f>ROUND(I537*H537,2)</f>
        <v>0</v>
      </c>
      <c r="K537" s="210" t="s">
        <v>193</v>
      </c>
      <c r="L537" s="47"/>
      <c r="M537" s="215" t="s">
        <v>19</v>
      </c>
      <c r="N537" s="216" t="s">
        <v>47</v>
      </c>
      <c r="O537" s="87"/>
      <c r="P537" s="217">
        <f>O537*H537</f>
        <v>0</v>
      </c>
      <c r="Q537" s="217">
        <v>0.080839999999999995</v>
      </c>
      <c r="R537" s="217">
        <f>Q537*H537</f>
        <v>0.109134</v>
      </c>
      <c r="S537" s="217">
        <v>0</v>
      </c>
      <c r="T537" s="218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9" t="s">
        <v>116</v>
      </c>
      <c r="AT537" s="219" t="s">
        <v>190</v>
      </c>
      <c r="AU537" s="219" t="s">
        <v>86</v>
      </c>
      <c r="AY537" s="20" t="s">
        <v>188</v>
      </c>
      <c r="BE537" s="220">
        <f>IF(N537="základní",J537,0)</f>
        <v>0</v>
      </c>
      <c r="BF537" s="220">
        <f>IF(N537="snížená",J537,0)</f>
        <v>0</v>
      </c>
      <c r="BG537" s="220">
        <f>IF(N537="zákl. přenesená",J537,0)</f>
        <v>0</v>
      </c>
      <c r="BH537" s="220">
        <f>IF(N537="sníž. přenesená",J537,0)</f>
        <v>0</v>
      </c>
      <c r="BI537" s="220">
        <f>IF(N537="nulová",J537,0)</f>
        <v>0</v>
      </c>
      <c r="BJ537" s="20" t="s">
        <v>84</v>
      </c>
      <c r="BK537" s="220">
        <f>ROUND(I537*H537,2)</f>
        <v>0</v>
      </c>
      <c r="BL537" s="20" t="s">
        <v>116</v>
      </c>
      <c r="BM537" s="219" t="s">
        <v>845</v>
      </c>
    </row>
    <row r="538" s="2" customFormat="1">
      <c r="A538" s="41"/>
      <c r="B538" s="42"/>
      <c r="C538" s="43"/>
      <c r="D538" s="221" t="s">
        <v>195</v>
      </c>
      <c r="E538" s="43"/>
      <c r="F538" s="222" t="s">
        <v>846</v>
      </c>
      <c r="G538" s="43"/>
      <c r="H538" s="43"/>
      <c r="I538" s="223"/>
      <c r="J538" s="43"/>
      <c r="K538" s="43"/>
      <c r="L538" s="47"/>
      <c r="M538" s="224"/>
      <c r="N538" s="225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195</v>
      </c>
      <c r="AU538" s="20" t="s">
        <v>86</v>
      </c>
    </row>
    <row r="539" s="2" customFormat="1">
      <c r="A539" s="41"/>
      <c r="B539" s="42"/>
      <c r="C539" s="43"/>
      <c r="D539" s="226" t="s">
        <v>197</v>
      </c>
      <c r="E539" s="43"/>
      <c r="F539" s="227" t="s">
        <v>847</v>
      </c>
      <c r="G539" s="43"/>
      <c r="H539" s="43"/>
      <c r="I539" s="223"/>
      <c r="J539" s="43"/>
      <c r="K539" s="43"/>
      <c r="L539" s="47"/>
      <c r="M539" s="224"/>
      <c r="N539" s="225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197</v>
      </c>
      <c r="AU539" s="20" t="s">
        <v>86</v>
      </c>
    </row>
    <row r="540" s="14" customFormat="1">
      <c r="A540" s="14"/>
      <c r="B540" s="239"/>
      <c r="C540" s="240"/>
      <c r="D540" s="221" t="s">
        <v>201</v>
      </c>
      <c r="E540" s="241" t="s">
        <v>19</v>
      </c>
      <c r="F540" s="242" t="s">
        <v>141</v>
      </c>
      <c r="G540" s="240"/>
      <c r="H540" s="243">
        <v>1.3500000000000001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9" t="s">
        <v>201</v>
      </c>
      <c r="AU540" s="249" t="s">
        <v>86</v>
      </c>
      <c r="AV540" s="14" t="s">
        <v>86</v>
      </c>
      <c r="AW540" s="14" t="s">
        <v>37</v>
      </c>
      <c r="AX540" s="14" t="s">
        <v>84</v>
      </c>
      <c r="AY540" s="249" t="s">
        <v>188</v>
      </c>
    </row>
    <row r="541" s="2" customFormat="1" ht="16.5" customHeight="1">
      <c r="A541" s="41"/>
      <c r="B541" s="42"/>
      <c r="C541" s="208" t="s">
        <v>848</v>
      </c>
      <c r="D541" s="208" t="s">
        <v>190</v>
      </c>
      <c r="E541" s="209" t="s">
        <v>849</v>
      </c>
      <c r="F541" s="210" t="s">
        <v>850</v>
      </c>
      <c r="G541" s="211" t="s">
        <v>136</v>
      </c>
      <c r="H541" s="212">
        <v>87.170000000000002</v>
      </c>
      <c r="I541" s="213"/>
      <c r="J541" s="214">
        <f>ROUND(I541*H541,2)</f>
        <v>0</v>
      </c>
      <c r="K541" s="210" t="s">
        <v>193</v>
      </c>
      <c r="L541" s="47"/>
      <c r="M541" s="215" t="s">
        <v>19</v>
      </c>
      <c r="N541" s="216" t="s">
        <v>47</v>
      </c>
      <c r="O541" s="87"/>
      <c r="P541" s="217">
        <f>O541*H541</f>
        <v>0</v>
      </c>
      <c r="Q541" s="217">
        <v>0.20219000000000001</v>
      </c>
      <c r="R541" s="217">
        <f>Q541*H541</f>
        <v>17.624902300000002</v>
      </c>
      <c r="S541" s="217">
        <v>0</v>
      </c>
      <c r="T541" s="218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9" t="s">
        <v>116</v>
      </c>
      <c r="AT541" s="219" t="s">
        <v>190</v>
      </c>
      <c r="AU541" s="219" t="s">
        <v>86</v>
      </c>
      <c r="AY541" s="20" t="s">
        <v>188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0" t="s">
        <v>84</v>
      </c>
      <c r="BK541" s="220">
        <f>ROUND(I541*H541,2)</f>
        <v>0</v>
      </c>
      <c r="BL541" s="20" t="s">
        <v>116</v>
      </c>
      <c r="BM541" s="219" t="s">
        <v>851</v>
      </c>
    </row>
    <row r="542" s="2" customFormat="1">
      <c r="A542" s="41"/>
      <c r="B542" s="42"/>
      <c r="C542" s="43"/>
      <c r="D542" s="221" t="s">
        <v>195</v>
      </c>
      <c r="E542" s="43"/>
      <c r="F542" s="222" t="s">
        <v>852</v>
      </c>
      <c r="G542" s="43"/>
      <c r="H542" s="43"/>
      <c r="I542" s="223"/>
      <c r="J542" s="43"/>
      <c r="K542" s="43"/>
      <c r="L542" s="47"/>
      <c r="M542" s="224"/>
      <c r="N542" s="225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195</v>
      </c>
      <c r="AU542" s="20" t="s">
        <v>86</v>
      </c>
    </row>
    <row r="543" s="2" customFormat="1">
      <c r="A543" s="41"/>
      <c r="B543" s="42"/>
      <c r="C543" s="43"/>
      <c r="D543" s="226" t="s">
        <v>197</v>
      </c>
      <c r="E543" s="43"/>
      <c r="F543" s="227" t="s">
        <v>853</v>
      </c>
      <c r="G543" s="43"/>
      <c r="H543" s="43"/>
      <c r="I543" s="223"/>
      <c r="J543" s="43"/>
      <c r="K543" s="43"/>
      <c r="L543" s="47"/>
      <c r="M543" s="224"/>
      <c r="N543" s="225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197</v>
      </c>
      <c r="AU543" s="20" t="s">
        <v>86</v>
      </c>
    </row>
    <row r="544" s="13" customFormat="1">
      <c r="A544" s="13"/>
      <c r="B544" s="229"/>
      <c r="C544" s="230"/>
      <c r="D544" s="221" t="s">
        <v>201</v>
      </c>
      <c r="E544" s="231" t="s">
        <v>19</v>
      </c>
      <c r="F544" s="232" t="s">
        <v>854</v>
      </c>
      <c r="G544" s="230"/>
      <c r="H544" s="231" t="s">
        <v>19</v>
      </c>
      <c r="I544" s="233"/>
      <c r="J544" s="230"/>
      <c r="K544" s="230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201</v>
      </c>
      <c r="AU544" s="238" t="s">
        <v>86</v>
      </c>
      <c r="AV544" s="13" t="s">
        <v>84</v>
      </c>
      <c r="AW544" s="13" t="s">
        <v>37</v>
      </c>
      <c r="AX544" s="13" t="s">
        <v>76</v>
      </c>
      <c r="AY544" s="238" t="s">
        <v>188</v>
      </c>
    </row>
    <row r="545" s="14" customFormat="1">
      <c r="A545" s="14"/>
      <c r="B545" s="239"/>
      <c r="C545" s="240"/>
      <c r="D545" s="221" t="s">
        <v>201</v>
      </c>
      <c r="E545" s="241" t="s">
        <v>19</v>
      </c>
      <c r="F545" s="242" t="s">
        <v>134</v>
      </c>
      <c r="G545" s="240"/>
      <c r="H545" s="243">
        <v>87.170000000000002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9" t="s">
        <v>201</v>
      </c>
      <c r="AU545" s="249" t="s">
        <v>86</v>
      </c>
      <c r="AV545" s="14" t="s">
        <v>86</v>
      </c>
      <c r="AW545" s="14" t="s">
        <v>37</v>
      </c>
      <c r="AX545" s="14" t="s">
        <v>84</v>
      </c>
      <c r="AY545" s="249" t="s">
        <v>188</v>
      </c>
    </row>
    <row r="546" s="2" customFormat="1" ht="16.5" customHeight="1">
      <c r="A546" s="41"/>
      <c r="B546" s="42"/>
      <c r="C546" s="208" t="s">
        <v>855</v>
      </c>
      <c r="D546" s="208" t="s">
        <v>190</v>
      </c>
      <c r="E546" s="209" t="s">
        <v>856</v>
      </c>
      <c r="F546" s="210" t="s">
        <v>857</v>
      </c>
      <c r="G546" s="211" t="s">
        <v>136</v>
      </c>
      <c r="H546" s="212">
        <v>32.399999999999999</v>
      </c>
      <c r="I546" s="213"/>
      <c r="J546" s="214">
        <f>ROUND(I546*H546,2)</f>
        <v>0</v>
      </c>
      <c r="K546" s="210" t="s">
        <v>193</v>
      </c>
      <c r="L546" s="47"/>
      <c r="M546" s="215" t="s">
        <v>19</v>
      </c>
      <c r="N546" s="216" t="s">
        <v>47</v>
      </c>
      <c r="O546" s="87"/>
      <c r="P546" s="217">
        <f>O546*H546</f>
        <v>0</v>
      </c>
      <c r="Q546" s="217">
        <v>0.15540000000000001</v>
      </c>
      <c r="R546" s="217">
        <f>Q546*H546</f>
        <v>5.0349599999999999</v>
      </c>
      <c r="S546" s="217">
        <v>0</v>
      </c>
      <c r="T546" s="218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9" t="s">
        <v>116</v>
      </c>
      <c r="AT546" s="219" t="s">
        <v>190</v>
      </c>
      <c r="AU546" s="219" t="s">
        <v>86</v>
      </c>
      <c r="AY546" s="20" t="s">
        <v>188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0" t="s">
        <v>84</v>
      </c>
      <c r="BK546" s="220">
        <f>ROUND(I546*H546,2)</f>
        <v>0</v>
      </c>
      <c r="BL546" s="20" t="s">
        <v>116</v>
      </c>
      <c r="BM546" s="219" t="s">
        <v>858</v>
      </c>
    </row>
    <row r="547" s="2" customFormat="1">
      <c r="A547" s="41"/>
      <c r="B547" s="42"/>
      <c r="C547" s="43"/>
      <c r="D547" s="221" t="s">
        <v>195</v>
      </c>
      <c r="E547" s="43"/>
      <c r="F547" s="222" t="s">
        <v>859</v>
      </c>
      <c r="G547" s="43"/>
      <c r="H547" s="43"/>
      <c r="I547" s="223"/>
      <c r="J547" s="43"/>
      <c r="K547" s="43"/>
      <c r="L547" s="47"/>
      <c r="M547" s="224"/>
      <c r="N547" s="225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195</v>
      </c>
      <c r="AU547" s="20" t="s">
        <v>86</v>
      </c>
    </row>
    <row r="548" s="2" customFormat="1">
      <c r="A548" s="41"/>
      <c r="B548" s="42"/>
      <c r="C548" s="43"/>
      <c r="D548" s="226" t="s">
        <v>197</v>
      </c>
      <c r="E548" s="43"/>
      <c r="F548" s="227" t="s">
        <v>860</v>
      </c>
      <c r="G548" s="43"/>
      <c r="H548" s="43"/>
      <c r="I548" s="223"/>
      <c r="J548" s="43"/>
      <c r="K548" s="43"/>
      <c r="L548" s="47"/>
      <c r="M548" s="224"/>
      <c r="N548" s="225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197</v>
      </c>
      <c r="AU548" s="20" t="s">
        <v>86</v>
      </c>
    </row>
    <row r="549" s="13" customFormat="1">
      <c r="A549" s="13"/>
      <c r="B549" s="229"/>
      <c r="C549" s="230"/>
      <c r="D549" s="221" t="s">
        <v>201</v>
      </c>
      <c r="E549" s="231" t="s">
        <v>19</v>
      </c>
      <c r="F549" s="232" t="s">
        <v>854</v>
      </c>
      <c r="G549" s="230"/>
      <c r="H549" s="231" t="s">
        <v>19</v>
      </c>
      <c r="I549" s="233"/>
      <c r="J549" s="230"/>
      <c r="K549" s="230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201</v>
      </c>
      <c r="AU549" s="238" t="s">
        <v>86</v>
      </c>
      <c r="AV549" s="13" t="s">
        <v>84</v>
      </c>
      <c r="AW549" s="13" t="s">
        <v>37</v>
      </c>
      <c r="AX549" s="13" t="s">
        <v>76</v>
      </c>
      <c r="AY549" s="238" t="s">
        <v>188</v>
      </c>
    </row>
    <row r="550" s="14" customFormat="1">
      <c r="A550" s="14"/>
      <c r="B550" s="239"/>
      <c r="C550" s="240"/>
      <c r="D550" s="221" t="s">
        <v>201</v>
      </c>
      <c r="E550" s="241" t="s">
        <v>19</v>
      </c>
      <c r="F550" s="242" t="s">
        <v>138</v>
      </c>
      <c r="G550" s="240"/>
      <c r="H550" s="243">
        <v>32.399999999999999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201</v>
      </c>
      <c r="AU550" s="249" t="s">
        <v>86</v>
      </c>
      <c r="AV550" s="14" t="s">
        <v>86</v>
      </c>
      <c r="AW550" s="14" t="s">
        <v>37</v>
      </c>
      <c r="AX550" s="14" t="s">
        <v>84</v>
      </c>
      <c r="AY550" s="249" t="s">
        <v>188</v>
      </c>
    </row>
    <row r="551" s="2" customFormat="1" ht="16.5" customHeight="1">
      <c r="A551" s="41"/>
      <c r="B551" s="42"/>
      <c r="C551" s="208" t="s">
        <v>861</v>
      </c>
      <c r="D551" s="208" t="s">
        <v>190</v>
      </c>
      <c r="E551" s="209" t="s">
        <v>862</v>
      </c>
      <c r="F551" s="210" t="s">
        <v>863</v>
      </c>
      <c r="G551" s="211" t="s">
        <v>136</v>
      </c>
      <c r="H551" s="212">
        <v>11.65</v>
      </c>
      <c r="I551" s="213"/>
      <c r="J551" s="214">
        <f>ROUND(I551*H551,2)</f>
        <v>0</v>
      </c>
      <c r="K551" s="210" t="s">
        <v>193</v>
      </c>
      <c r="L551" s="47"/>
      <c r="M551" s="215" t="s">
        <v>19</v>
      </c>
      <c r="N551" s="216" t="s">
        <v>47</v>
      </c>
      <c r="O551" s="87"/>
      <c r="P551" s="217">
        <f>O551*H551</f>
        <v>0</v>
      </c>
      <c r="Q551" s="217">
        <v>0.00034000000000000002</v>
      </c>
      <c r="R551" s="217">
        <f>Q551*H551</f>
        <v>0.0039610000000000001</v>
      </c>
      <c r="S551" s="217">
        <v>0</v>
      </c>
      <c r="T551" s="218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19" t="s">
        <v>116</v>
      </c>
      <c r="AT551" s="219" t="s">
        <v>190</v>
      </c>
      <c r="AU551" s="219" t="s">
        <v>86</v>
      </c>
      <c r="AY551" s="20" t="s">
        <v>188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0" t="s">
        <v>84</v>
      </c>
      <c r="BK551" s="220">
        <f>ROUND(I551*H551,2)</f>
        <v>0</v>
      </c>
      <c r="BL551" s="20" t="s">
        <v>116</v>
      </c>
      <c r="BM551" s="219" t="s">
        <v>864</v>
      </c>
    </row>
    <row r="552" s="2" customFormat="1">
      <c r="A552" s="41"/>
      <c r="B552" s="42"/>
      <c r="C552" s="43"/>
      <c r="D552" s="221" t="s">
        <v>195</v>
      </c>
      <c r="E552" s="43"/>
      <c r="F552" s="222" t="s">
        <v>865</v>
      </c>
      <c r="G552" s="43"/>
      <c r="H552" s="43"/>
      <c r="I552" s="223"/>
      <c r="J552" s="43"/>
      <c r="K552" s="43"/>
      <c r="L552" s="47"/>
      <c r="M552" s="224"/>
      <c r="N552" s="225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195</v>
      </c>
      <c r="AU552" s="20" t="s">
        <v>86</v>
      </c>
    </row>
    <row r="553" s="2" customFormat="1">
      <c r="A553" s="41"/>
      <c r="B553" s="42"/>
      <c r="C553" s="43"/>
      <c r="D553" s="226" t="s">
        <v>197</v>
      </c>
      <c r="E553" s="43"/>
      <c r="F553" s="227" t="s">
        <v>866</v>
      </c>
      <c r="G553" s="43"/>
      <c r="H553" s="43"/>
      <c r="I553" s="223"/>
      <c r="J553" s="43"/>
      <c r="K553" s="43"/>
      <c r="L553" s="47"/>
      <c r="M553" s="224"/>
      <c r="N553" s="225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197</v>
      </c>
      <c r="AU553" s="20" t="s">
        <v>86</v>
      </c>
    </row>
    <row r="554" s="14" customFormat="1">
      <c r="A554" s="14"/>
      <c r="B554" s="239"/>
      <c r="C554" s="240"/>
      <c r="D554" s="221" t="s">
        <v>201</v>
      </c>
      <c r="E554" s="241" t="s">
        <v>19</v>
      </c>
      <c r="F554" s="242" t="s">
        <v>867</v>
      </c>
      <c r="G554" s="240"/>
      <c r="H554" s="243">
        <v>11.65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201</v>
      </c>
      <c r="AU554" s="249" t="s">
        <v>86</v>
      </c>
      <c r="AV554" s="14" t="s">
        <v>86</v>
      </c>
      <c r="AW554" s="14" t="s">
        <v>37</v>
      </c>
      <c r="AX554" s="14" t="s">
        <v>84</v>
      </c>
      <c r="AY554" s="249" t="s">
        <v>188</v>
      </c>
    </row>
    <row r="555" s="2" customFormat="1" ht="16.5" customHeight="1">
      <c r="A555" s="41"/>
      <c r="B555" s="42"/>
      <c r="C555" s="208" t="s">
        <v>868</v>
      </c>
      <c r="D555" s="208" t="s">
        <v>190</v>
      </c>
      <c r="E555" s="209" t="s">
        <v>869</v>
      </c>
      <c r="F555" s="210" t="s">
        <v>870</v>
      </c>
      <c r="G555" s="211" t="s">
        <v>136</v>
      </c>
      <c r="H555" s="212">
        <v>11.65</v>
      </c>
      <c r="I555" s="213"/>
      <c r="J555" s="214">
        <f>ROUND(I555*H555,2)</f>
        <v>0</v>
      </c>
      <c r="K555" s="210" t="s">
        <v>193</v>
      </c>
      <c r="L555" s="47"/>
      <c r="M555" s="215" t="s">
        <v>19</v>
      </c>
      <c r="N555" s="216" t="s">
        <v>47</v>
      </c>
      <c r="O555" s="87"/>
      <c r="P555" s="217">
        <f>O555*H555</f>
        <v>0</v>
      </c>
      <c r="Q555" s="217">
        <v>0</v>
      </c>
      <c r="R555" s="217">
        <f>Q555*H555</f>
        <v>0</v>
      </c>
      <c r="S555" s="217">
        <v>0</v>
      </c>
      <c r="T555" s="218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9" t="s">
        <v>116</v>
      </c>
      <c r="AT555" s="219" t="s">
        <v>190</v>
      </c>
      <c r="AU555" s="219" t="s">
        <v>86</v>
      </c>
      <c r="AY555" s="20" t="s">
        <v>188</v>
      </c>
      <c r="BE555" s="220">
        <f>IF(N555="základní",J555,0)</f>
        <v>0</v>
      </c>
      <c r="BF555" s="220">
        <f>IF(N555="snížená",J555,0)</f>
        <v>0</v>
      </c>
      <c r="BG555" s="220">
        <f>IF(N555="zákl. přenesená",J555,0)</f>
        <v>0</v>
      </c>
      <c r="BH555" s="220">
        <f>IF(N555="sníž. přenesená",J555,0)</f>
        <v>0</v>
      </c>
      <c r="BI555" s="220">
        <f>IF(N555="nulová",J555,0)</f>
        <v>0</v>
      </c>
      <c r="BJ555" s="20" t="s">
        <v>84</v>
      </c>
      <c r="BK555" s="220">
        <f>ROUND(I555*H555,2)</f>
        <v>0</v>
      </c>
      <c r="BL555" s="20" t="s">
        <v>116</v>
      </c>
      <c r="BM555" s="219" t="s">
        <v>871</v>
      </c>
    </row>
    <row r="556" s="2" customFormat="1">
      <c r="A556" s="41"/>
      <c r="B556" s="42"/>
      <c r="C556" s="43"/>
      <c r="D556" s="221" t="s">
        <v>195</v>
      </c>
      <c r="E556" s="43"/>
      <c r="F556" s="222" t="s">
        <v>872</v>
      </c>
      <c r="G556" s="43"/>
      <c r="H556" s="43"/>
      <c r="I556" s="223"/>
      <c r="J556" s="43"/>
      <c r="K556" s="43"/>
      <c r="L556" s="47"/>
      <c r="M556" s="224"/>
      <c r="N556" s="225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195</v>
      </c>
      <c r="AU556" s="20" t="s">
        <v>86</v>
      </c>
    </row>
    <row r="557" s="2" customFormat="1">
      <c r="A557" s="41"/>
      <c r="B557" s="42"/>
      <c r="C557" s="43"/>
      <c r="D557" s="226" t="s">
        <v>197</v>
      </c>
      <c r="E557" s="43"/>
      <c r="F557" s="227" t="s">
        <v>873</v>
      </c>
      <c r="G557" s="43"/>
      <c r="H557" s="43"/>
      <c r="I557" s="223"/>
      <c r="J557" s="43"/>
      <c r="K557" s="43"/>
      <c r="L557" s="47"/>
      <c r="M557" s="224"/>
      <c r="N557" s="225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197</v>
      </c>
      <c r="AU557" s="20" t="s">
        <v>86</v>
      </c>
    </row>
    <row r="558" s="14" customFormat="1">
      <c r="A558" s="14"/>
      <c r="B558" s="239"/>
      <c r="C558" s="240"/>
      <c r="D558" s="221" t="s">
        <v>201</v>
      </c>
      <c r="E558" s="241" t="s">
        <v>19</v>
      </c>
      <c r="F558" s="242" t="s">
        <v>867</v>
      </c>
      <c r="G558" s="240"/>
      <c r="H558" s="243">
        <v>11.65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9" t="s">
        <v>201</v>
      </c>
      <c r="AU558" s="249" t="s">
        <v>86</v>
      </c>
      <c r="AV558" s="14" t="s">
        <v>86</v>
      </c>
      <c r="AW558" s="14" t="s">
        <v>37</v>
      </c>
      <c r="AX558" s="14" t="s">
        <v>84</v>
      </c>
      <c r="AY558" s="249" t="s">
        <v>188</v>
      </c>
    </row>
    <row r="559" s="2" customFormat="1" ht="16.5" customHeight="1">
      <c r="A559" s="41"/>
      <c r="B559" s="42"/>
      <c r="C559" s="208" t="s">
        <v>874</v>
      </c>
      <c r="D559" s="208" t="s">
        <v>190</v>
      </c>
      <c r="E559" s="209" t="s">
        <v>875</v>
      </c>
      <c r="F559" s="210" t="s">
        <v>876</v>
      </c>
      <c r="G559" s="211" t="s">
        <v>136</v>
      </c>
      <c r="H559" s="212">
        <v>100.5</v>
      </c>
      <c r="I559" s="213"/>
      <c r="J559" s="214">
        <f>ROUND(I559*H559,2)</f>
        <v>0</v>
      </c>
      <c r="K559" s="210" t="s">
        <v>193</v>
      </c>
      <c r="L559" s="47"/>
      <c r="M559" s="215" t="s">
        <v>19</v>
      </c>
      <c r="N559" s="216" t="s">
        <v>47</v>
      </c>
      <c r="O559" s="87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9" t="s">
        <v>116</v>
      </c>
      <c r="AT559" s="219" t="s">
        <v>190</v>
      </c>
      <c r="AU559" s="219" t="s">
        <v>86</v>
      </c>
      <c r="AY559" s="20" t="s">
        <v>188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0" t="s">
        <v>84</v>
      </c>
      <c r="BK559" s="220">
        <f>ROUND(I559*H559,2)</f>
        <v>0</v>
      </c>
      <c r="BL559" s="20" t="s">
        <v>116</v>
      </c>
      <c r="BM559" s="219" t="s">
        <v>877</v>
      </c>
    </row>
    <row r="560" s="2" customFormat="1">
      <c r="A560" s="41"/>
      <c r="B560" s="42"/>
      <c r="C560" s="43"/>
      <c r="D560" s="221" t="s">
        <v>195</v>
      </c>
      <c r="E560" s="43"/>
      <c r="F560" s="222" t="s">
        <v>878</v>
      </c>
      <c r="G560" s="43"/>
      <c r="H560" s="43"/>
      <c r="I560" s="223"/>
      <c r="J560" s="43"/>
      <c r="K560" s="43"/>
      <c r="L560" s="47"/>
      <c r="M560" s="224"/>
      <c r="N560" s="225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195</v>
      </c>
      <c r="AU560" s="20" t="s">
        <v>86</v>
      </c>
    </row>
    <row r="561" s="2" customFormat="1">
      <c r="A561" s="41"/>
      <c r="B561" s="42"/>
      <c r="C561" s="43"/>
      <c r="D561" s="226" t="s">
        <v>197</v>
      </c>
      <c r="E561" s="43"/>
      <c r="F561" s="227" t="s">
        <v>879</v>
      </c>
      <c r="G561" s="43"/>
      <c r="H561" s="43"/>
      <c r="I561" s="223"/>
      <c r="J561" s="43"/>
      <c r="K561" s="43"/>
      <c r="L561" s="47"/>
      <c r="M561" s="224"/>
      <c r="N561" s="225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197</v>
      </c>
      <c r="AU561" s="20" t="s">
        <v>86</v>
      </c>
    </row>
    <row r="562" s="14" customFormat="1">
      <c r="A562" s="14"/>
      <c r="B562" s="239"/>
      <c r="C562" s="240"/>
      <c r="D562" s="221" t="s">
        <v>201</v>
      </c>
      <c r="E562" s="241" t="s">
        <v>19</v>
      </c>
      <c r="F562" s="242" t="s">
        <v>880</v>
      </c>
      <c r="G562" s="240"/>
      <c r="H562" s="243">
        <v>100.5</v>
      </c>
      <c r="I562" s="244"/>
      <c r="J562" s="240"/>
      <c r="K562" s="240"/>
      <c r="L562" s="245"/>
      <c r="M562" s="246"/>
      <c r="N562" s="247"/>
      <c r="O562" s="247"/>
      <c r="P562" s="247"/>
      <c r="Q562" s="247"/>
      <c r="R562" s="247"/>
      <c r="S562" s="247"/>
      <c r="T562" s="24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9" t="s">
        <v>201</v>
      </c>
      <c r="AU562" s="249" t="s">
        <v>86</v>
      </c>
      <c r="AV562" s="14" t="s">
        <v>86</v>
      </c>
      <c r="AW562" s="14" t="s">
        <v>37</v>
      </c>
      <c r="AX562" s="14" t="s">
        <v>84</v>
      </c>
      <c r="AY562" s="249" t="s">
        <v>188</v>
      </c>
    </row>
    <row r="563" s="2" customFormat="1" ht="16.5" customHeight="1">
      <c r="A563" s="41"/>
      <c r="B563" s="42"/>
      <c r="C563" s="208" t="s">
        <v>881</v>
      </c>
      <c r="D563" s="208" t="s">
        <v>190</v>
      </c>
      <c r="E563" s="209" t="s">
        <v>882</v>
      </c>
      <c r="F563" s="210" t="s">
        <v>883</v>
      </c>
      <c r="G563" s="211" t="s">
        <v>95</v>
      </c>
      <c r="H563" s="212">
        <v>146.75</v>
      </c>
      <c r="I563" s="213"/>
      <c r="J563" s="214">
        <f>ROUND(I563*H563,2)</f>
        <v>0</v>
      </c>
      <c r="K563" s="210" t="s">
        <v>193</v>
      </c>
      <c r="L563" s="47"/>
      <c r="M563" s="215" t="s">
        <v>19</v>
      </c>
      <c r="N563" s="216" t="s">
        <v>47</v>
      </c>
      <c r="O563" s="87"/>
      <c r="P563" s="217">
        <f>O563*H563</f>
        <v>0</v>
      </c>
      <c r="Q563" s="217">
        <v>0</v>
      </c>
      <c r="R563" s="217">
        <f>Q563*H563</f>
        <v>0</v>
      </c>
      <c r="S563" s="217">
        <v>0</v>
      </c>
      <c r="T563" s="218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9" t="s">
        <v>116</v>
      </c>
      <c r="AT563" s="219" t="s">
        <v>190</v>
      </c>
      <c r="AU563" s="219" t="s">
        <v>86</v>
      </c>
      <c r="AY563" s="20" t="s">
        <v>188</v>
      </c>
      <c r="BE563" s="220">
        <f>IF(N563="základní",J563,0)</f>
        <v>0</v>
      </c>
      <c r="BF563" s="220">
        <f>IF(N563="snížená",J563,0)</f>
        <v>0</v>
      </c>
      <c r="BG563" s="220">
        <f>IF(N563="zákl. přenesená",J563,0)</f>
        <v>0</v>
      </c>
      <c r="BH563" s="220">
        <f>IF(N563="sníž. přenesená",J563,0)</f>
        <v>0</v>
      </c>
      <c r="BI563" s="220">
        <f>IF(N563="nulová",J563,0)</f>
        <v>0</v>
      </c>
      <c r="BJ563" s="20" t="s">
        <v>84</v>
      </c>
      <c r="BK563" s="220">
        <f>ROUND(I563*H563,2)</f>
        <v>0</v>
      </c>
      <c r="BL563" s="20" t="s">
        <v>116</v>
      </c>
      <c r="BM563" s="219" t="s">
        <v>884</v>
      </c>
    </row>
    <row r="564" s="2" customFormat="1">
      <c r="A564" s="41"/>
      <c r="B564" s="42"/>
      <c r="C564" s="43"/>
      <c r="D564" s="221" t="s">
        <v>195</v>
      </c>
      <c r="E564" s="43"/>
      <c r="F564" s="222" t="s">
        <v>885</v>
      </c>
      <c r="G564" s="43"/>
      <c r="H564" s="43"/>
      <c r="I564" s="223"/>
      <c r="J564" s="43"/>
      <c r="K564" s="43"/>
      <c r="L564" s="47"/>
      <c r="M564" s="224"/>
      <c r="N564" s="225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195</v>
      </c>
      <c r="AU564" s="20" t="s">
        <v>86</v>
      </c>
    </row>
    <row r="565" s="2" customFormat="1">
      <c r="A565" s="41"/>
      <c r="B565" s="42"/>
      <c r="C565" s="43"/>
      <c r="D565" s="226" t="s">
        <v>197</v>
      </c>
      <c r="E565" s="43"/>
      <c r="F565" s="227" t="s">
        <v>886</v>
      </c>
      <c r="G565" s="43"/>
      <c r="H565" s="43"/>
      <c r="I565" s="223"/>
      <c r="J565" s="43"/>
      <c r="K565" s="43"/>
      <c r="L565" s="47"/>
      <c r="M565" s="224"/>
      <c r="N565" s="225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197</v>
      </c>
      <c r="AU565" s="20" t="s">
        <v>86</v>
      </c>
    </row>
    <row r="566" s="14" customFormat="1">
      <c r="A566" s="14"/>
      <c r="B566" s="239"/>
      <c r="C566" s="240"/>
      <c r="D566" s="221" t="s">
        <v>201</v>
      </c>
      <c r="E566" s="241" t="s">
        <v>19</v>
      </c>
      <c r="F566" s="242" t="s">
        <v>887</v>
      </c>
      <c r="G566" s="240"/>
      <c r="H566" s="243">
        <v>146.75</v>
      </c>
      <c r="I566" s="244"/>
      <c r="J566" s="240"/>
      <c r="K566" s="240"/>
      <c r="L566" s="245"/>
      <c r="M566" s="246"/>
      <c r="N566" s="247"/>
      <c r="O566" s="247"/>
      <c r="P566" s="247"/>
      <c r="Q566" s="247"/>
      <c r="R566" s="247"/>
      <c r="S566" s="247"/>
      <c r="T566" s="24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9" t="s">
        <v>201</v>
      </c>
      <c r="AU566" s="249" t="s">
        <v>86</v>
      </c>
      <c r="AV566" s="14" t="s">
        <v>86</v>
      </c>
      <c r="AW566" s="14" t="s">
        <v>37</v>
      </c>
      <c r="AX566" s="14" t="s">
        <v>84</v>
      </c>
      <c r="AY566" s="249" t="s">
        <v>188</v>
      </c>
    </row>
    <row r="567" s="2" customFormat="1" ht="21.75" customHeight="1">
      <c r="A567" s="41"/>
      <c r="B567" s="42"/>
      <c r="C567" s="208" t="s">
        <v>888</v>
      </c>
      <c r="D567" s="208" t="s">
        <v>190</v>
      </c>
      <c r="E567" s="209" t="s">
        <v>889</v>
      </c>
      <c r="F567" s="210" t="s">
        <v>890</v>
      </c>
      <c r="G567" s="211" t="s">
        <v>95</v>
      </c>
      <c r="H567" s="212">
        <v>0.13</v>
      </c>
      <c r="I567" s="213"/>
      <c r="J567" s="214">
        <f>ROUND(I567*H567,2)</f>
        <v>0</v>
      </c>
      <c r="K567" s="210" t="s">
        <v>193</v>
      </c>
      <c r="L567" s="47"/>
      <c r="M567" s="215" t="s">
        <v>19</v>
      </c>
      <c r="N567" s="216" t="s">
        <v>47</v>
      </c>
      <c r="O567" s="87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9" t="s">
        <v>116</v>
      </c>
      <c r="AT567" s="219" t="s">
        <v>190</v>
      </c>
      <c r="AU567" s="219" t="s">
        <v>86</v>
      </c>
      <c r="AY567" s="20" t="s">
        <v>188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0" t="s">
        <v>84</v>
      </c>
      <c r="BK567" s="220">
        <f>ROUND(I567*H567,2)</f>
        <v>0</v>
      </c>
      <c r="BL567" s="20" t="s">
        <v>116</v>
      </c>
      <c r="BM567" s="219" t="s">
        <v>891</v>
      </c>
    </row>
    <row r="568" s="2" customFormat="1">
      <c r="A568" s="41"/>
      <c r="B568" s="42"/>
      <c r="C568" s="43"/>
      <c r="D568" s="221" t="s">
        <v>195</v>
      </c>
      <c r="E568" s="43"/>
      <c r="F568" s="222" t="s">
        <v>892</v>
      </c>
      <c r="G568" s="43"/>
      <c r="H568" s="43"/>
      <c r="I568" s="223"/>
      <c r="J568" s="43"/>
      <c r="K568" s="43"/>
      <c r="L568" s="47"/>
      <c r="M568" s="224"/>
      <c r="N568" s="225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195</v>
      </c>
      <c r="AU568" s="20" t="s">
        <v>86</v>
      </c>
    </row>
    <row r="569" s="2" customFormat="1">
      <c r="A569" s="41"/>
      <c r="B569" s="42"/>
      <c r="C569" s="43"/>
      <c r="D569" s="226" t="s">
        <v>197</v>
      </c>
      <c r="E569" s="43"/>
      <c r="F569" s="227" t="s">
        <v>893</v>
      </c>
      <c r="G569" s="43"/>
      <c r="H569" s="43"/>
      <c r="I569" s="223"/>
      <c r="J569" s="43"/>
      <c r="K569" s="43"/>
      <c r="L569" s="47"/>
      <c r="M569" s="224"/>
      <c r="N569" s="225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197</v>
      </c>
      <c r="AU569" s="20" t="s">
        <v>86</v>
      </c>
    </row>
    <row r="570" s="14" customFormat="1">
      <c r="A570" s="14"/>
      <c r="B570" s="239"/>
      <c r="C570" s="240"/>
      <c r="D570" s="221" t="s">
        <v>201</v>
      </c>
      <c r="E570" s="241" t="s">
        <v>19</v>
      </c>
      <c r="F570" s="242" t="s">
        <v>894</v>
      </c>
      <c r="G570" s="240"/>
      <c r="H570" s="243">
        <v>0.13</v>
      </c>
      <c r="I570" s="244"/>
      <c r="J570" s="240"/>
      <c r="K570" s="240"/>
      <c r="L570" s="245"/>
      <c r="M570" s="246"/>
      <c r="N570" s="247"/>
      <c r="O570" s="247"/>
      <c r="P570" s="247"/>
      <c r="Q570" s="247"/>
      <c r="R570" s="247"/>
      <c r="S570" s="247"/>
      <c r="T570" s="24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9" t="s">
        <v>201</v>
      </c>
      <c r="AU570" s="249" t="s">
        <v>86</v>
      </c>
      <c r="AV570" s="14" t="s">
        <v>86</v>
      </c>
      <c r="AW570" s="14" t="s">
        <v>37</v>
      </c>
      <c r="AX570" s="14" t="s">
        <v>84</v>
      </c>
      <c r="AY570" s="249" t="s">
        <v>188</v>
      </c>
    </row>
    <row r="571" s="2" customFormat="1" ht="16.5" customHeight="1">
      <c r="A571" s="41"/>
      <c r="B571" s="42"/>
      <c r="C571" s="208" t="s">
        <v>895</v>
      </c>
      <c r="D571" s="208" t="s">
        <v>190</v>
      </c>
      <c r="E571" s="209" t="s">
        <v>896</v>
      </c>
      <c r="F571" s="210" t="s">
        <v>897</v>
      </c>
      <c r="G571" s="211" t="s">
        <v>898</v>
      </c>
      <c r="H571" s="212">
        <v>2</v>
      </c>
      <c r="I571" s="213"/>
      <c r="J571" s="214">
        <f>ROUND(I571*H571,2)</f>
        <v>0</v>
      </c>
      <c r="K571" s="210" t="s">
        <v>19</v>
      </c>
      <c r="L571" s="47"/>
      <c r="M571" s="215" t="s">
        <v>19</v>
      </c>
      <c r="N571" s="216" t="s">
        <v>47</v>
      </c>
      <c r="O571" s="87"/>
      <c r="P571" s="217">
        <f>O571*H571</f>
        <v>0</v>
      </c>
      <c r="Q571" s="217">
        <v>0</v>
      </c>
      <c r="R571" s="217">
        <f>Q571*H571</f>
        <v>0</v>
      </c>
      <c r="S571" s="217">
        <v>0</v>
      </c>
      <c r="T571" s="218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9" t="s">
        <v>116</v>
      </c>
      <c r="AT571" s="219" t="s">
        <v>190</v>
      </c>
      <c r="AU571" s="219" t="s">
        <v>86</v>
      </c>
      <c r="AY571" s="20" t="s">
        <v>188</v>
      </c>
      <c r="BE571" s="220">
        <f>IF(N571="základní",J571,0)</f>
        <v>0</v>
      </c>
      <c r="BF571" s="220">
        <f>IF(N571="snížená",J571,0)</f>
        <v>0</v>
      </c>
      <c r="BG571" s="220">
        <f>IF(N571="zákl. přenesená",J571,0)</f>
        <v>0</v>
      </c>
      <c r="BH571" s="220">
        <f>IF(N571="sníž. přenesená",J571,0)</f>
        <v>0</v>
      </c>
      <c r="BI571" s="220">
        <f>IF(N571="nulová",J571,0)</f>
        <v>0</v>
      </c>
      <c r="BJ571" s="20" t="s">
        <v>84</v>
      </c>
      <c r="BK571" s="220">
        <f>ROUND(I571*H571,2)</f>
        <v>0</v>
      </c>
      <c r="BL571" s="20" t="s">
        <v>116</v>
      </c>
      <c r="BM571" s="219" t="s">
        <v>899</v>
      </c>
    </row>
    <row r="572" s="2" customFormat="1">
      <c r="A572" s="41"/>
      <c r="B572" s="42"/>
      <c r="C572" s="43"/>
      <c r="D572" s="221" t="s">
        <v>195</v>
      </c>
      <c r="E572" s="43"/>
      <c r="F572" s="222" t="s">
        <v>897</v>
      </c>
      <c r="G572" s="43"/>
      <c r="H572" s="43"/>
      <c r="I572" s="223"/>
      <c r="J572" s="43"/>
      <c r="K572" s="43"/>
      <c r="L572" s="47"/>
      <c r="M572" s="224"/>
      <c r="N572" s="225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195</v>
      </c>
      <c r="AU572" s="20" t="s">
        <v>86</v>
      </c>
    </row>
    <row r="573" s="12" customFormat="1" ht="22.8" customHeight="1">
      <c r="A573" s="12"/>
      <c r="B573" s="192"/>
      <c r="C573" s="193"/>
      <c r="D573" s="194" t="s">
        <v>75</v>
      </c>
      <c r="E573" s="206" t="s">
        <v>900</v>
      </c>
      <c r="F573" s="206" t="s">
        <v>901</v>
      </c>
      <c r="G573" s="193"/>
      <c r="H573" s="193"/>
      <c r="I573" s="196"/>
      <c r="J573" s="207">
        <f>BK573</f>
        <v>0</v>
      </c>
      <c r="K573" s="193"/>
      <c r="L573" s="198"/>
      <c r="M573" s="199"/>
      <c r="N573" s="200"/>
      <c r="O573" s="200"/>
      <c r="P573" s="201">
        <f>SUM(P574:P614)</f>
        <v>0</v>
      </c>
      <c r="Q573" s="200"/>
      <c r="R573" s="201">
        <f>SUM(R574:R614)</f>
        <v>0</v>
      </c>
      <c r="S573" s="200"/>
      <c r="T573" s="202">
        <f>SUM(T574:T614)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3" t="s">
        <v>84</v>
      </c>
      <c r="AT573" s="204" t="s">
        <v>75</v>
      </c>
      <c r="AU573" s="204" t="s">
        <v>84</v>
      </c>
      <c r="AY573" s="203" t="s">
        <v>188</v>
      </c>
      <c r="BK573" s="205">
        <f>SUM(BK574:BK614)</f>
        <v>0</v>
      </c>
    </row>
    <row r="574" s="2" customFormat="1" ht="16.5" customHeight="1">
      <c r="A574" s="41"/>
      <c r="B574" s="42"/>
      <c r="C574" s="208" t="s">
        <v>902</v>
      </c>
      <c r="D574" s="208" t="s">
        <v>190</v>
      </c>
      <c r="E574" s="209" t="s">
        <v>903</v>
      </c>
      <c r="F574" s="210" t="s">
        <v>904</v>
      </c>
      <c r="G574" s="211" t="s">
        <v>126</v>
      </c>
      <c r="H574" s="212">
        <v>0.16700000000000001</v>
      </c>
      <c r="I574" s="213"/>
      <c r="J574" s="214">
        <f>ROUND(I574*H574,2)</f>
        <v>0</v>
      </c>
      <c r="K574" s="210" t="s">
        <v>19</v>
      </c>
      <c r="L574" s="47"/>
      <c r="M574" s="215" t="s">
        <v>19</v>
      </c>
      <c r="N574" s="216" t="s">
        <v>47</v>
      </c>
      <c r="O574" s="87"/>
      <c r="P574" s="217">
        <f>O574*H574</f>
        <v>0</v>
      </c>
      <c r="Q574" s="217">
        <v>0</v>
      </c>
      <c r="R574" s="217">
        <f>Q574*H574</f>
        <v>0</v>
      </c>
      <c r="S574" s="217">
        <v>0</v>
      </c>
      <c r="T574" s="218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9" t="s">
        <v>116</v>
      </c>
      <c r="AT574" s="219" t="s">
        <v>190</v>
      </c>
      <c r="AU574" s="219" t="s">
        <v>86</v>
      </c>
      <c r="AY574" s="20" t="s">
        <v>188</v>
      </c>
      <c r="BE574" s="220">
        <f>IF(N574="základní",J574,0)</f>
        <v>0</v>
      </c>
      <c r="BF574" s="220">
        <f>IF(N574="snížená",J574,0)</f>
        <v>0</v>
      </c>
      <c r="BG574" s="220">
        <f>IF(N574="zákl. přenesená",J574,0)</f>
        <v>0</v>
      </c>
      <c r="BH574" s="220">
        <f>IF(N574="sníž. přenesená",J574,0)</f>
        <v>0</v>
      </c>
      <c r="BI574" s="220">
        <f>IF(N574="nulová",J574,0)</f>
        <v>0</v>
      </c>
      <c r="BJ574" s="20" t="s">
        <v>84</v>
      </c>
      <c r="BK574" s="220">
        <f>ROUND(I574*H574,2)</f>
        <v>0</v>
      </c>
      <c r="BL574" s="20" t="s">
        <v>116</v>
      </c>
      <c r="BM574" s="219" t="s">
        <v>905</v>
      </c>
    </row>
    <row r="575" s="2" customFormat="1">
      <c r="A575" s="41"/>
      <c r="B575" s="42"/>
      <c r="C575" s="43"/>
      <c r="D575" s="221" t="s">
        <v>195</v>
      </c>
      <c r="E575" s="43"/>
      <c r="F575" s="222" t="s">
        <v>904</v>
      </c>
      <c r="G575" s="43"/>
      <c r="H575" s="43"/>
      <c r="I575" s="223"/>
      <c r="J575" s="43"/>
      <c r="K575" s="43"/>
      <c r="L575" s="47"/>
      <c r="M575" s="224"/>
      <c r="N575" s="225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195</v>
      </c>
      <c r="AU575" s="20" t="s">
        <v>86</v>
      </c>
    </row>
    <row r="576" s="14" customFormat="1">
      <c r="A576" s="14"/>
      <c r="B576" s="239"/>
      <c r="C576" s="240"/>
      <c r="D576" s="221" t="s">
        <v>201</v>
      </c>
      <c r="E576" s="241" t="s">
        <v>19</v>
      </c>
      <c r="F576" s="242" t="s">
        <v>906</v>
      </c>
      <c r="G576" s="240"/>
      <c r="H576" s="243">
        <v>0.067000000000000004</v>
      </c>
      <c r="I576" s="244"/>
      <c r="J576" s="240"/>
      <c r="K576" s="240"/>
      <c r="L576" s="245"/>
      <c r="M576" s="246"/>
      <c r="N576" s="247"/>
      <c r="O576" s="247"/>
      <c r="P576" s="247"/>
      <c r="Q576" s="247"/>
      <c r="R576" s="247"/>
      <c r="S576" s="247"/>
      <c r="T576" s="24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9" t="s">
        <v>201</v>
      </c>
      <c r="AU576" s="249" t="s">
        <v>86</v>
      </c>
      <c r="AV576" s="14" t="s">
        <v>86</v>
      </c>
      <c r="AW576" s="14" t="s">
        <v>37</v>
      </c>
      <c r="AX576" s="14" t="s">
        <v>76</v>
      </c>
      <c r="AY576" s="249" t="s">
        <v>188</v>
      </c>
    </row>
    <row r="577" s="14" customFormat="1">
      <c r="A577" s="14"/>
      <c r="B577" s="239"/>
      <c r="C577" s="240"/>
      <c r="D577" s="221" t="s">
        <v>201</v>
      </c>
      <c r="E577" s="241" t="s">
        <v>19</v>
      </c>
      <c r="F577" s="242" t="s">
        <v>907</v>
      </c>
      <c r="G577" s="240"/>
      <c r="H577" s="243">
        <v>0.10000000000000001</v>
      </c>
      <c r="I577" s="244"/>
      <c r="J577" s="240"/>
      <c r="K577" s="240"/>
      <c r="L577" s="245"/>
      <c r="M577" s="246"/>
      <c r="N577" s="247"/>
      <c r="O577" s="247"/>
      <c r="P577" s="247"/>
      <c r="Q577" s="247"/>
      <c r="R577" s="247"/>
      <c r="S577" s="247"/>
      <c r="T577" s="24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9" t="s">
        <v>201</v>
      </c>
      <c r="AU577" s="249" t="s">
        <v>86</v>
      </c>
      <c r="AV577" s="14" t="s">
        <v>86</v>
      </c>
      <c r="AW577" s="14" t="s">
        <v>37</v>
      </c>
      <c r="AX577" s="14" t="s">
        <v>76</v>
      </c>
      <c r="AY577" s="249" t="s">
        <v>188</v>
      </c>
    </row>
    <row r="578" s="15" customFormat="1">
      <c r="A578" s="15"/>
      <c r="B578" s="250"/>
      <c r="C578" s="251"/>
      <c r="D578" s="221" t="s">
        <v>201</v>
      </c>
      <c r="E578" s="252" t="s">
        <v>149</v>
      </c>
      <c r="F578" s="253" t="s">
        <v>224</v>
      </c>
      <c r="G578" s="251"/>
      <c r="H578" s="254">
        <v>0.16700000000000001</v>
      </c>
      <c r="I578" s="255"/>
      <c r="J578" s="251"/>
      <c r="K578" s="251"/>
      <c r="L578" s="256"/>
      <c r="M578" s="257"/>
      <c r="N578" s="258"/>
      <c r="O578" s="258"/>
      <c r="P578" s="258"/>
      <c r="Q578" s="258"/>
      <c r="R578" s="258"/>
      <c r="S578" s="258"/>
      <c r="T578" s="259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0" t="s">
        <v>201</v>
      </c>
      <c r="AU578" s="260" t="s">
        <v>86</v>
      </c>
      <c r="AV578" s="15" t="s">
        <v>116</v>
      </c>
      <c r="AW578" s="15" t="s">
        <v>37</v>
      </c>
      <c r="AX578" s="15" t="s">
        <v>84</v>
      </c>
      <c r="AY578" s="260" t="s">
        <v>188</v>
      </c>
    </row>
    <row r="579" s="2" customFormat="1" ht="16.5" customHeight="1">
      <c r="A579" s="41"/>
      <c r="B579" s="42"/>
      <c r="C579" s="208" t="s">
        <v>908</v>
      </c>
      <c r="D579" s="208" t="s">
        <v>190</v>
      </c>
      <c r="E579" s="209" t="s">
        <v>909</v>
      </c>
      <c r="F579" s="210" t="s">
        <v>910</v>
      </c>
      <c r="G579" s="211" t="s">
        <v>154</v>
      </c>
      <c r="H579" s="212">
        <v>-167</v>
      </c>
      <c r="I579" s="213"/>
      <c r="J579" s="214">
        <f>ROUND(I579*H579,2)</f>
        <v>0</v>
      </c>
      <c r="K579" s="210" t="s">
        <v>19</v>
      </c>
      <c r="L579" s="47"/>
      <c r="M579" s="215" t="s">
        <v>19</v>
      </c>
      <c r="N579" s="216" t="s">
        <v>47</v>
      </c>
      <c r="O579" s="87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9" t="s">
        <v>116</v>
      </c>
      <c r="AT579" s="219" t="s">
        <v>190</v>
      </c>
      <c r="AU579" s="219" t="s">
        <v>86</v>
      </c>
      <c r="AY579" s="20" t="s">
        <v>188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0" t="s">
        <v>84</v>
      </c>
      <c r="BK579" s="220">
        <f>ROUND(I579*H579,2)</f>
        <v>0</v>
      </c>
      <c r="BL579" s="20" t="s">
        <v>116</v>
      </c>
      <c r="BM579" s="219" t="s">
        <v>911</v>
      </c>
    </row>
    <row r="580" s="2" customFormat="1">
      <c r="A580" s="41"/>
      <c r="B580" s="42"/>
      <c r="C580" s="43"/>
      <c r="D580" s="221" t="s">
        <v>195</v>
      </c>
      <c r="E580" s="43"/>
      <c r="F580" s="222" t="s">
        <v>910</v>
      </c>
      <c r="G580" s="43"/>
      <c r="H580" s="43"/>
      <c r="I580" s="223"/>
      <c r="J580" s="43"/>
      <c r="K580" s="43"/>
      <c r="L580" s="47"/>
      <c r="M580" s="224"/>
      <c r="N580" s="225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195</v>
      </c>
      <c r="AU580" s="20" t="s">
        <v>86</v>
      </c>
    </row>
    <row r="581" s="14" customFormat="1">
      <c r="A581" s="14"/>
      <c r="B581" s="239"/>
      <c r="C581" s="240"/>
      <c r="D581" s="221" t="s">
        <v>201</v>
      </c>
      <c r="E581" s="241" t="s">
        <v>19</v>
      </c>
      <c r="F581" s="242" t="s">
        <v>912</v>
      </c>
      <c r="G581" s="240"/>
      <c r="H581" s="243">
        <v>-167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9" t="s">
        <v>201</v>
      </c>
      <c r="AU581" s="249" t="s">
        <v>86</v>
      </c>
      <c r="AV581" s="14" t="s">
        <v>86</v>
      </c>
      <c r="AW581" s="14" t="s">
        <v>37</v>
      </c>
      <c r="AX581" s="14" t="s">
        <v>84</v>
      </c>
      <c r="AY581" s="249" t="s">
        <v>188</v>
      </c>
    </row>
    <row r="582" s="2" customFormat="1" ht="16.5" customHeight="1">
      <c r="A582" s="41"/>
      <c r="B582" s="42"/>
      <c r="C582" s="208" t="s">
        <v>913</v>
      </c>
      <c r="D582" s="208" t="s">
        <v>190</v>
      </c>
      <c r="E582" s="209" t="s">
        <v>914</v>
      </c>
      <c r="F582" s="210" t="s">
        <v>915</v>
      </c>
      <c r="G582" s="211" t="s">
        <v>126</v>
      </c>
      <c r="H582" s="212">
        <v>160.39099999999999</v>
      </c>
      <c r="I582" s="213"/>
      <c r="J582" s="214">
        <f>ROUND(I582*H582,2)</f>
        <v>0</v>
      </c>
      <c r="K582" s="210" t="s">
        <v>193</v>
      </c>
      <c r="L582" s="47"/>
      <c r="M582" s="215" t="s">
        <v>19</v>
      </c>
      <c r="N582" s="216" t="s">
        <v>47</v>
      </c>
      <c r="O582" s="87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9" t="s">
        <v>116</v>
      </c>
      <c r="AT582" s="219" t="s">
        <v>190</v>
      </c>
      <c r="AU582" s="219" t="s">
        <v>86</v>
      </c>
      <c r="AY582" s="20" t="s">
        <v>188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0" t="s">
        <v>84</v>
      </c>
      <c r="BK582" s="220">
        <f>ROUND(I582*H582,2)</f>
        <v>0</v>
      </c>
      <c r="BL582" s="20" t="s">
        <v>116</v>
      </c>
      <c r="BM582" s="219" t="s">
        <v>916</v>
      </c>
    </row>
    <row r="583" s="2" customFormat="1">
      <c r="A583" s="41"/>
      <c r="B583" s="42"/>
      <c r="C583" s="43"/>
      <c r="D583" s="221" t="s">
        <v>195</v>
      </c>
      <c r="E583" s="43"/>
      <c r="F583" s="222" t="s">
        <v>917</v>
      </c>
      <c r="G583" s="43"/>
      <c r="H583" s="43"/>
      <c r="I583" s="223"/>
      <c r="J583" s="43"/>
      <c r="K583" s="43"/>
      <c r="L583" s="47"/>
      <c r="M583" s="224"/>
      <c r="N583" s="225"/>
      <c r="O583" s="87"/>
      <c r="P583" s="87"/>
      <c r="Q583" s="87"/>
      <c r="R583" s="87"/>
      <c r="S583" s="87"/>
      <c r="T583" s="88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T583" s="20" t="s">
        <v>195</v>
      </c>
      <c r="AU583" s="20" t="s">
        <v>86</v>
      </c>
    </row>
    <row r="584" s="2" customFormat="1">
      <c r="A584" s="41"/>
      <c r="B584" s="42"/>
      <c r="C584" s="43"/>
      <c r="D584" s="226" t="s">
        <v>197</v>
      </c>
      <c r="E584" s="43"/>
      <c r="F584" s="227" t="s">
        <v>918</v>
      </c>
      <c r="G584" s="43"/>
      <c r="H584" s="43"/>
      <c r="I584" s="223"/>
      <c r="J584" s="43"/>
      <c r="K584" s="43"/>
      <c r="L584" s="47"/>
      <c r="M584" s="224"/>
      <c r="N584" s="225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197</v>
      </c>
      <c r="AU584" s="20" t="s">
        <v>86</v>
      </c>
    </row>
    <row r="585" s="14" customFormat="1">
      <c r="A585" s="14"/>
      <c r="B585" s="239"/>
      <c r="C585" s="240"/>
      <c r="D585" s="221" t="s">
        <v>201</v>
      </c>
      <c r="E585" s="241" t="s">
        <v>19</v>
      </c>
      <c r="F585" s="242" t="s">
        <v>125</v>
      </c>
      <c r="G585" s="240"/>
      <c r="H585" s="243">
        <v>9.1799999999999997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201</v>
      </c>
      <c r="AU585" s="249" t="s">
        <v>86</v>
      </c>
      <c r="AV585" s="14" t="s">
        <v>86</v>
      </c>
      <c r="AW585" s="14" t="s">
        <v>37</v>
      </c>
      <c r="AX585" s="14" t="s">
        <v>76</v>
      </c>
      <c r="AY585" s="249" t="s">
        <v>188</v>
      </c>
    </row>
    <row r="586" s="14" customFormat="1">
      <c r="A586" s="14"/>
      <c r="B586" s="239"/>
      <c r="C586" s="240"/>
      <c r="D586" s="221" t="s">
        <v>201</v>
      </c>
      <c r="E586" s="241" t="s">
        <v>19</v>
      </c>
      <c r="F586" s="242" t="s">
        <v>128</v>
      </c>
      <c r="G586" s="240"/>
      <c r="H586" s="243">
        <v>57.402000000000001</v>
      </c>
      <c r="I586" s="244"/>
      <c r="J586" s="240"/>
      <c r="K586" s="240"/>
      <c r="L586" s="245"/>
      <c r="M586" s="246"/>
      <c r="N586" s="247"/>
      <c r="O586" s="247"/>
      <c r="P586" s="247"/>
      <c r="Q586" s="247"/>
      <c r="R586" s="247"/>
      <c r="S586" s="247"/>
      <c r="T586" s="24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9" t="s">
        <v>201</v>
      </c>
      <c r="AU586" s="249" t="s">
        <v>86</v>
      </c>
      <c r="AV586" s="14" t="s">
        <v>86</v>
      </c>
      <c r="AW586" s="14" t="s">
        <v>37</v>
      </c>
      <c r="AX586" s="14" t="s">
        <v>76</v>
      </c>
      <c r="AY586" s="249" t="s">
        <v>188</v>
      </c>
    </row>
    <row r="587" s="14" customFormat="1">
      <c r="A587" s="14"/>
      <c r="B587" s="239"/>
      <c r="C587" s="240"/>
      <c r="D587" s="221" t="s">
        <v>201</v>
      </c>
      <c r="E587" s="241" t="s">
        <v>19</v>
      </c>
      <c r="F587" s="242" t="s">
        <v>130</v>
      </c>
      <c r="G587" s="240"/>
      <c r="H587" s="243">
        <v>92.159999999999997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9" t="s">
        <v>201</v>
      </c>
      <c r="AU587" s="249" t="s">
        <v>86</v>
      </c>
      <c r="AV587" s="14" t="s">
        <v>86</v>
      </c>
      <c r="AW587" s="14" t="s">
        <v>37</v>
      </c>
      <c r="AX587" s="14" t="s">
        <v>76</v>
      </c>
      <c r="AY587" s="249" t="s">
        <v>188</v>
      </c>
    </row>
    <row r="588" s="14" customFormat="1">
      <c r="A588" s="14"/>
      <c r="B588" s="239"/>
      <c r="C588" s="240"/>
      <c r="D588" s="221" t="s">
        <v>201</v>
      </c>
      <c r="E588" s="241" t="s">
        <v>19</v>
      </c>
      <c r="F588" s="242" t="s">
        <v>147</v>
      </c>
      <c r="G588" s="240"/>
      <c r="H588" s="243">
        <v>1.649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9" t="s">
        <v>201</v>
      </c>
      <c r="AU588" s="249" t="s">
        <v>86</v>
      </c>
      <c r="AV588" s="14" t="s">
        <v>86</v>
      </c>
      <c r="AW588" s="14" t="s">
        <v>37</v>
      </c>
      <c r="AX588" s="14" t="s">
        <v>76</v>
      </c>
      <c r="AY588" s="249" t="s">
        <v>188</v>
      </c>
    </row>
    <row r="589" s="15" customFormat="1">
      <c r="A589" s="15"/>
      <c r="B589" s="250"/>
      <c r="C589" s="251"/>
      <c r="D589" s="221" t="s">
        <v>201</v>
      </c>
      <c r="E589" s="252" t="s">
        <v>132</v>
      </c>
      <c r="F589" s="253" t="s">
        <v>224</v>
      </c>
      <c r="G589" s="251"/>
      <c r="H589" s="254">
        <v>160.39099999999999</v>
      </c>
      <c r="I589" s="255"/>
      <c r="J589" s="251"/>
      <c r="K589" s="251"/>
      <c r="L589" s="256"/>
      <c r="M589" s="257"/>
      <c r="N589" s="258"/>
      <c r="O589" s="258"/>
      <c r="P589" s="258"/>
      <c r="Q589" s="258"/>
      <c r="R589" s="258"/>
      <c r="S589" s="258"/>
      <c r="T589" s="25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60" t="s">
        <v>201</v>
      </c>
      <c r="AU589" s="260" t="s">
        <v>86</v>
      </c>
      <c r="AV589" s="15" t="s">
        <v>116</v>
      </c>
      <c r="AW589" s="15" t="s">
        <v>37</v>
      </c>
      <c r="AX589" s="15" t="s">
        <v>84</v>
      </c>
      <c r="AY589" s="260" t="s">
        <v>188</v>
      </c>
    </row>
    <row r="590" s="2" customFormat="1" ht="16.5" customHeight="1">
      <c r="A590" s="41"/>
      <c r="B590" s="42"/>
      <c r="C590" s="208" t="s">
        <v>919</v>
      </c>
      <c r="D590" s="208" t="s">
        <v>190</v>
      </c>
      <c r="E590" s="209" t="s">
        <v>920</v>
      </c>
      <c r="F590" s="210" t="s">
        <v>921</v>
      </c>
      <c r="G590" s="211" t="s">
        <v>126</v>
      </c>
      <c r="H590" s="212">
        <v>1443.519</v>
      </c>
      <c r="I590" s="213"/>
      <c r="J590" s="214">
        <f>ROUND(I590*H590,2)</f>
        <v>0</v>
      </c>
      <c r="K590" s="210" t="s">
        <v>193</v>
      </c>
      <c r="L590" s="47"/>
      <c r="M590" s="215" t="s">
        <v>19</v>
      </c>
      <c r="N590" s="216" t="s">
        <v>47</v>
      </c>
      <c r="O590" s="87"/>
      <c r="P590" s="217">
        <f>O590*H590</f>
        <v>0</v>
      </c>
      <c r="Q590" s="217">
        <v>0</v>
      </c>
      <c r="R590" s="217">
        <f>Q590*H590</f>
        <v>0</v>
      </c>
      <c r="S590" s="217">
        <v>0</v>
      </c>
      <c r="T590" s="218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19" t="s">
        <v>116</v>
      </c>
      <c r="AT590" s="219" t="s">
        <v>190</v>
      </c>
      <c r="AU590" s="219" t="s">
        <v>86</v>
      </c>
      <c r="AY590" s="20" t="s">
        <v>188</v>
      </c>
      <c r="BE590" s="220">
        <f>IF(N590="základní",J590,0)</f>
        <v>0</v>
      </c>
      <c r="BF590" s="220">
        <f>IF(N590="snížená",J590,0)</f>
        <v>0</v>
      </c>
      <c r="BG590" s="220">
        <f>IF(N590="zákl. přenesená",J590,0)</f>
        <v>0</v>
      </c>
      <c r="BH590" s="220">
        <f>IF(N590="sníž. přenesená",J590,0)</f>
        <v>0</v>
      </c>
      <c r="BI590" s="220">
        <f>IF(N590="nulová",J590,0)</f>
        <v>0</v>
      </c>
      <c r="BJ590" s="20" t="s">
        <v>84</v>
      </c>
      <c r="BK590" s="220">
        <f>ROUND(I590*H590,2)</f>
        <v>0</v>
      </c>
      <c r="BL590" s="20" t="s">
        <v>116</v>
      </c>
      <c r="BM590" s="219" t="s">
        <v>922</v>
      </c>
    </row>
    <row r="591" s="2" customFormat="1">
      <c r="A591" s="41"/>
      <c r="B591" s="42"/>
      <c r="C591" s="43"/>
      <c r="D591" s="221" t="s">
        <v>195</v>
      </c>
      <c r="E591" s="43"/>
      <c r="F591" s="222" t="s">
        <v>923</v>
      </c>
      <c r="G591" s="43"/>
      <c r="H591" s="43"/>
      <c r="I591" s="223"/>
      <c r="J591" s="43"/>
      <c r="K591" s="43"/>
      <c r="L591" s="47"/>
      <c r="M591" s="224"/>
      <c r="N591" s="225"/>
      <c r="O591" s="87"/>
      <c r="P591" s="87"/>
      <c r="Q591" s="87"/>
      <c r="R591" s="87"/>
      <c r="S591" s="87"/>
      <c r="T591" s="88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T591" s="20" t="s">
        <v>195</v>
      </c>
      <c r="AU591" s="20" t="s">
        <v>86</v>
      </c>
    </row>
    <row r="592" s="2" customFormat="1">
      <c r="A592" s="41"/>
      <c r="B592" s="42"/>
      <c r="C592" s="43"/>
      <c r="D592" s="226" t="s">
        <v>197</v>
      </c>
      <c r="E592" s="43"/>
      <c r="F592" s="227" t="s">
        <v>924</v>
      </c>
      <c r="G592" s="43"/>
      <c r="H592" s="43"/>
      <c r="I592" s="223"/>
      <c r="J592" s="43"/>
      <c r="K592" s="43"/>
      <c r="L592" s="47"/>
      <c r="M592" s="224"/>
      <c r="N592" s="225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197</v>
      </c>
      <c r="AU592" s="20" t="s">
        <v>86</v>
      </c>
    </row>
    <row r="593" s="14" customFormat="1">
      <c r="A593" s="14"/>
      <c r="B593" s="239"/>
      <c r="C593" s="240"/>
      <c r="D593" s="221" t="s">
        <v>201</v>
      </c>
      <c r="E593" s="241" t="s">
        <v>19</v>
      </c>
      <c r="F593" s="242" t="s">
        <v>925</v>
      </c>
      <c r="G593" s="240"/>
      <c r="H593" s="243">
        <v>1443.519</v>
      </c>
      <c r="I593" s="244"/>
      <c r="J593" s="240"/>
      <c r="K593" s="240"/>
      <c r="L593" s="245"/>
      <c r="M593" s="246"/>
      <c r="N593" s="247"/>
      <c r="O593" s="247"/>
      <c r="P593" s="247"/>
      <c r="Q593" s="247"/>
      <c r="R593" s="247"/>
      <c r="S593" s="247"/>
      <c r="T593" s="24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9" t="s">
        <v>201</v>
      </c>
      <c r="AU593" s="249" t="s">
        <v>86</v>
      </c>
      <c r="AV593" s="14" t="s">
        <v>86</v>
      </c>
      <c r="AW593" s="14" t="s">
        <v>37</v>
      </c>
      <c r="AX593" s="14" t="s">
        <v>84</v>
      </c>
      <c r="AY593" s="249" t="s">
        <v>188</v>
      </c>
    </row>
    <row r="594" s="2" customFormat="1" ht="24.15" customHeight="1">
      <c r="A594" s="41"/>
      <c r="B594" s="42"/>
      <c r="C594" s="208" t="s">
        <v>926</v>
      </c>
      <c r="D594" s="208" t="s">
        <v>190</v>
      </c>
      <c r="E594" s="209" t="s">
        <v>927</v>
      </c>
      <c r="F594" s="210" t="s">
        <v>928</v>
      </c>
      <c r="G594" s="211" t="s">
        <v>126</v>
      </c>
      <c r="H594" s="212">
        <v>92.159999999999997</v>
      </c>
      <c r="I594" s="213"/>
      <c r="J594" s="214">
        <f>ROUND(I594*H594,2)</f>
        <v>0</v>
      </c>
      <c r="K594" s="210" t="s">
        <v>193</v>
      </c>
      <c r="L594" s="47"/>
      <c r="M594" s="215" t="s">
        <v>19</v>
      </c>
      <c r="N594" s="216" t="s">
        <v>47</v>
      </c>
      <c r="O594" s="87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9" t="s">
        <v>116</v>
      </c>
      <c r="AT594" s="219" t="s">
        <v>190</v>
      </c>
      <c r="AU594" s="219" t="s">
        <v>86</v>
      </c>
      <c r="AY594" s="20" t="s">
        <v>188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0" t="s">
        <v>84</v>
      </c>
      <c r="BK594" s="220">
        <f>ROUND(I594*H594,2)</f>
        <v>0</v>
      </c>
      <c r="BL594" s="20" t="s">
        <v>116</v>
      </c>
      <c r="BM594" s="219" t="s">
        <v>929</v>
      </c>
    </row>
    <row r="595" s="2" customFormat="1">
      <c r="A595" s="41"/>
      <c r="B595" s="42"/>
      <c r="C595" s="43"/>
      <c r="D595" s="221" t="s">
        <v>195</v>
      </c>
      <c r="E595" s="43"/>
      <c r="F595" s="222" t="s">
        <v>930</v>
      </c>
      <c r="G595" s="43"/>
      <c r="H595" s="43"/>
      <c r="I595" s="223"/>
      <c r="J595" s="43"/>
      <c r="K595" s="43"/>
      <c r="L595" s="47"/>
      <c r="M595" s="224"/>
      <c r="N595" s="225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195</v>
      </c>
      <c r="AU595" s="20" t="s">
        <v>86</v>
      </c>
    </row>
    <row r="596" s="2" customFormat="1">
      <c r="A596" s="41"/>
      <c r="B596" s="42"/>
      <c r="C596" s="43"/>
      <c r="D596" s="226" t="s">
        <v>197</v>
      </c>
      <c r="E596" s="43"/>
      <c r="F596" s="227" t="s">
        <v>931</v>
      </c>
      <c r="G596" s="43"/>
      <c r="H596" s="43"/>
      <c r="I596" s="223"/>
      <c r="J596" s="43"/>
      <c r="K596" s="43"/>
      <c r="L596" s="47"/>
      <c r="M596" s="224"/>
      <c r="N596" s="225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197</v>
      </c>
      <c r="AU596" s="20" t="s">
        <v>86</v>
      </c>
    </row>
    <row r="597" s="14" customFormat="1">
      <c r="A597" s="14"/>
      <c r="B597" s="239"/>
      <c r="C597" s="240"/>
      <c r="D597" s="221" t="s">
        <v>201</v>
      </c>
      <c r="E597" s="241" t="s">
        <v>19</v>
      </c>
      <c r="F597" s="242" t="s">
        <v>932</v>
      </c>
      <c r="G597" s="240"/>
      <c r="H597" s="243">
        <v>17.597000000000001</v>
      </c>
      <c r="I597" s="244"/>
      <c r="J597" s="240"/>
      <c r="K597" s="240"/>
      <c r="L597" s="245"/>
      <c r="M597" s="246"/>
      <c r="N597" s="247"/>
      <c r="O597" s="247"/>
      <c r="P597" s="247"/>
      <c r="Q597" s="247"/>
      <c r="R597" s="247"/>
      <c r="S597" s="247"/>
      <c r="T597" s="24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9" t="s">
        <v>201</v>
      </c>
      <c r="AU597" s="249" t="s">
        <v>86</v>
      </c>
      <c r="AV597" s="14" t="s">
        <v>86</v>
      </c>
      <c r="AW597" s="14" t="s">
        <v>37</v>
      </c>
      <c r="AX597" s="14" t="s">
        <v>76</v>
      </c>
      <c r="AY597" s="249" t="s">
        <v>188</v>
      </c>
    </row>
    <row r="598" s="14" customFormat="1">
      <c r="A598" s="14"/>
      <c r="B598" s="239"/>
      <c r="C598" s="240"/>
      <c r="D598" s="221" t="s">
        <v>201</v>
      </c>
      <c r="E598" s="241" t="s">
        <v>19</v>
      </c>
      <c r="F598" s="242" t="s">
        <v>933</v>
      </c>
      <c r="G598" s="240"/>
      <c r="H598" s="243">
        <v>74.563000000000002</v>
      </c>
      <c r="I598" s="244"/>
      <c r="J598" s="240"/>
      <c r="K598" s="240"/>
      <c r="L598" s="245"/>
      <c r="M598" s="246"/>
      <c r="N598" s="247"/>
      <c r="O598" s="247"/>
      <c r="P598" s="247"/>
      <c r="Q598" s="247"/>
      <c r="R598" s="247"/>
      <c r="S598" s="247"/>
      <c r="T598" s="24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9" t="s">
        <v>201</v>
      </c>
      <c r="AU598" s="249" t="s">
        <v>86</v>
      </c>
      <c r="AV598" s="14" t="s">
        <v>86</v>
      </c>
      <c r="AW598" s="14" t="s">
        <v>37</v>
      </c>
      <c r="AX598" s="14" t="s">
        <v>76</v>
      </c>
      <c r="AY598" s="249" t="s">
        <v>188</v>
      </c>
    </row>
    <row r="599" s="15" customFormat="1">
      <c r="A599" s="15"/>
      <c r="B599" s="250"/>
      <c r="C599" s="251"/>
      <c r="D599" s="221" t="s">
        <v>201</v>
      </c>
      <c r="E599" s="252" t="s">
        <v>130</v>
      </c>
      <c r="F599" s="253" t="s">
        <v>224</v>
      </c>
      <c r="G599" s="251"/>
      <c r="H599" s="254">
        <v>92.159999999999997</v>
      </c>
      <c r="I599" s="255"/>
      <c r="J599" s="251"/>
      <c r="K599" s="251"/>
      <c r="L599" s="256"/>
      <c r="M599" s="257"/>
      <c r="N599" s="258"/>
      <c r="O599" s="258"/>
      <c r="P599" s="258"/>
      <c r="Q599" s="258"/>
      <c r="R599" s="258"/>
      <c r="S599" s="258"/>
      <c r="T599" s="259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0" t="s">
        <v>201</v>
      </c>
      <c r="AU599" s="260" t="s">
        <v>86</v>
      </c>
      <c r="AV599" s="15" t="s">
        <v>116</v>
      </c>
      <c r="AW599" s="15" t="s">
        <v>37</v>
      </c>
      <c r="AX599" s="15" t="s">
        <v>84</v>
      </c>
      <c r="AY599" s="260" t="s">
        <v>188</v>
      </c>
    </row>
    <row r="600" s="2" customFormat="1" ht="24.15" customHeight="1">
      <c r="A600" s="41"/>
      <c r="B600" s="42"/>
      <c r="C600" s="208" t="s">
        <v>934</v>
      </c>
      <c r="D600" s="208" t="s">
        <v>190</v>
      </c>
      <c r="E600" s="209" t="s">
        <v>935</v>
      </c>
      <c r="F600" s="210" t="s">
        <v>936</v>
      </c>
      <c r="G600" s="211" t="s">
        <v>126</v>
      </c>
      <c r="H600" s="212">
        <v>1.649</v>
      </c>
      <c r="I600" s="213"/>
      <c r="J600" s="214">
        <f>ROUND(I600*H600,2)</f>
        <v>0</v>
      </c>
      <c r="K600" s="210" t="s">
        <v>193</v>
      </c>
      <c r="L600" s="47"/>
      <c r="M600" s="215" t="s">
        <v>19</v>
      </c>
      <c r="N600" s="216" t="s">
        <v>47</v>
      </c>
      <c r="O600" s="87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9" t="s">
        <v>116</v>
      </c>
      <c r="AT600" s="219" t="s">
        <v>190</v>
      </c>
      <c r="AU600" s="219" t="s">
        <v>86</v>
      </c>
      <c r="AY600" s="20" t="s">
        <v>188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0" t="s">
        <v>84</v>
      </c>
      <c r="BK600" s="220">
        <f>ROUND(I600*H600,2)</f>
        <v>0</v>
      </c>
      <c r="BL600" s="20" t="s">
        <v>116</v>
      </c>
      <c r="BM600" s="219" t="s">
        <v>937</v>
      </c>
    </row>
    <row r="601" s="2" customFormat="1">
      <c r="A601" s="41"/>
      <c r="B601" s="42"/>
      <c r="C601" s="43"/>
      <c r="D601" s="221" t="s">
        <v>195</v>
      </c>
      <c r="E601" s="43"/>
      <c r="F601" s="222" t="s">
        <v>938</v>
      </c>
      <c r="G601" s="43"/>
      <c r="H601" s="43"/>
      <c r="I601" s="223"/>
      <c r="J601" s="43"/>
      <c r="K601" s="43"/>
      <c r="L601" s="47"/>
      <c r="M601" s="224"/>
      <c r="N601" s="225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195</v>
      </c>
      <c r="AU601" s="20" t="s">
        <v>86</v>
      </c>
    </row>
    <row r="602" s="2" customFormat="1">
      <c r="A602" s="41"/>
      <c r="B602" s="42"/>
      <c r="C602" s="43"/>
      <c r="D602" s="226" t="s">
        <v>197</v>
      </c>
      <c r="E602" s="43"/>
      <c r="F602" s="227" t="s">
        <v>939</v>
      </c>
      <c r="G602" s="43"/>
      <c r="H602" s="43"/>
      <c r="I602" s="223"/>
      <c r="J602" s="43"/>
      <c r="K602" s="43"/>
      <c r="L602" s="47"/>
      <c r="M602" s="224"/>
      <c r="N602" s="225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197</v>
      </c>
      <c r="AU602" s="20" t="s">
        <v>86</v>
      </c>
    </row>
    <row r="603" s="14" customFormat="1">
      <c r="A603" s="14"/>
      <c r="B603" s="239"/>
      <c r="C603" s="240"/>
      <c r="D603" s="221" t="s">
        <v>201</v>
      </c>
      <c r="E603" s="241" t="s">
        <v>147</v>
      </c>
      <c r="F603" s="242" t="s">
        <v>940</v>
      </c>
      <c r="G603" s="240"/>
      <c r="H603" s="243">
        <v>1.649</v>
      </c>
      <c r="I603" s="244"/>
      <c r="J603" s="240"/>
      <c r="K603" s="240"/>
      <c r="L603" s="245"/>
      <c r="M603" s="246"/>
      <c r="N603" s="247"/>
      <c r="O603" s="247"/>
      <c r="P603" s="247"/>
      <c r="Q603" s="247"/>
      <c r="R603" s="247"/>
      <c r="S603" s="247"/>
      <c r="T603" s="24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9" t="s">
        <v>201</v>
      </c>
      <c r="AU603" s="249" t="s">
        <v>86</v>
      </c>
      <c r="AV603" s="14" t="s">
        <v>86</v>
      </c>
      <c r="AW603" s="14" t="s">
        <v>37</v>
      </c>
      <c r="AX603" s="14" t="s">
        <v>84</v>
      </c>
      <c r="AY603" s="249" t="s">
        <v>188</v>
      </c>
    </row>
    <row r="604" s="2" customFormat="1" ht="24.15" customHeight="1">
      <c r="A604" s="41"/>
      <c r="B604" s="42"/>
      <c r="C604" s="208" t="s">
        <v>941</v>
      </c>
      <c r="D604" s="208" t="s">
        <v>190</v>
      </c>
      <c r="E604" s="209" t="s">
        <v>942</v>
      </c>
      <c r="F604" s="210" t="s">
        <v>943</v>
      </c>
      <c r="G604" s="211" t="s">
        <v>126</v>
      </c>
      <c r="H604" s="212">
        <v>57.402000000000001</v>
      </c>
      <c r="I604" s="213"/>
      <c r="J604" s="214">
        <f>ROUND(I604*H604,2)</f>
        <v>0</v>
      </c>
      <c r="K604" s="210" t="s">
        <v>193</v>
      </c>
      <c r="L604" s="47"/>
      <c r="M604" s="215" t="s">
        <v>19</v>
      </c>
      <c r="N604" s="216" t="s">
        <v>47</v>
      </c>
      <c r="O604" s="87"/>
      <c r="P604" s="217">
        <f>O604*H604</f>
        <v>0</v>
      </c>
      <c r="Q604" s="217">
        <v>0</v>
      </c>
      <c r="R604" s="217">
        <f>Q604*H604</f>
        <v>0</v>
      </c>
      <c r="S604" s="217">
        <v>0</v>
      </c>
      <c r="T604" s="218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9" t="s">
        <v>116</v>
      </c>
      <c r="AT604" s="219" t="s">
        <v>190</v>
      </c>
      <c r="AU604" s="219" t="s">
        <v>86</v>
      </c>
      <c r="AY604" s="20" t="s">
        <v>188</v>
      </c>
      <c r="BE604" s="220">
        <f>IF(N604="základní",J604,0)</f>
        <v>0</v>
      </c>
      <c r="BF604" s="220">
        <f>IF(N604="snížená",J604,0)</f>
        <v>0</v>
      </c>
      <c r="BG604" s="220">
        <f>IF(N604="zákl. přenesená",J604,0)</f>
        <v>0</v>
      </c>
      <c r="BH604" s="220">
        <f>IF(N604="sníž. přenesená",J604,0)</f>
        <v>0</v>
      </c>
      <c r="BI604" s="220">
        <f>IF(N604="nulová",J604,0)</f>
        <v>0</v>
      </c>
      <c r="BJ604" s="20" t="s">
        <v>84</v>
      </c>
      <c r="BK604" s="220">
        <f>ROUND(I604*H604,2)</f>
        <v>0</v>
      </c>
      <c r="BL604" s="20" t="s">
        <v>116</v>
      </c>
      <c r="BM604" s="219" t="s">
        <v>944</v>
      </c>
    </row>
    <row r="605" s="2" customFormat="1">
      <c r="A605" s="41"/>
      <c r="B605" s="42"/>
      <c r="C605" s="43"/>
      <c r="D605" s="221" t="s">
        <v>195</v>
      </c>
      <c r="E605" s="43"/>
      <c r="F605" s="222" t="s">
        <v>945</v>
      </c>
      <c r="G605" s="43"/>
      <c r="H605" s="43"/>
      <c r="I605" s="223"/>
      <c r="J605" s="43"/>
      <c r="K605" s="43"/>
      <c r="L605" s="47"/>
      <c r="M605" s="224"/>
      <c r="N605" s="225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195</v>
      </c>
      <c r="AU605" s="20" t="s">
        <v>86</v>
      </c>
    </row>
    <row r="606" s="2" customFormat="1">
      <c r="A606" s="41"/>
      <c r="B606" s="42"/>
      <c r="C606" s="43"/>
      <c r="D606" s="226" t="s">
        <v>197</v>
      </c>
      <c r="E606" s="43"/>
      <c r="F606" s="227" t="s">
        <v>946</v>
      </c>
      <c r="G606" s="43"/>
      <c r="H606" s="43"/>
      <c r="I606" s="223"/>
      <c r="J606" s="43"/>
      <c r="K606" s="43"/>
      <c r="L606" s="47"/>
      <c r="M606" s="224"/>
      <c r="N606" s="225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197</v>
      </c>
      <c r="AU606" s="20" t="s">
        <v>86</v>
      </c>
    </row>
    <row r="607" s="14" customFormat="1">
      <c r="A607" s="14"/>
      <c r="B607" s="239"/>
      <c r="C607" s="240"/>
      <c r="D607" s="221" t="s">
        <v>201</v>
      </c>
      <c r="E607" s="241" t="s">
        <v>19</v>
      </c>
      <c r="F607" s="242" t="s">
        <v>947</v>
      </c>
      <c r="G607" s="240"/>
      <c r="H607" s="243">
        <v>22.013000000000002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9" t="s">
        <v>201</v>
      </c>
      <c r="AU607" s="249" t="s">
        <v>86</v>
      </c>
      <c r="AV607" s="14" t="s">
        <v>86</v>
      </c>
      <c r="AW607" s="14" t="s">
        <v>37</v>
      </c>
      <c r="AX607" s="14" t="s">
        <v>76</v>
      </c>
      <c r="AY607" s="249" t="s">
        <v>188</v>
      </c>
    </row>
    <row r="608" s="14" customFormat="1">
      <c r="A608" s="14"/>
      <c r="B608" s="239"/>
      <c r="C608" s="240"/>
      <c r="D608" s="221" t="s">
        <v>201</v>
      </c>
      <c r="E608" s="241" t="s">
        <v>19</v>
      </c>
      <c r="F608" s="242" t="s">
        <v>948</v>
      </c>
      <c r="G608" s="240"/>
      <c r="H608" s="243">
        <v>34.808999999999997</v>
      </c>
      <c r="I608" s="244"/>
      <c r="J608" s="240"/>
      <c r="K608" s="240"/>
      <c r="L608" s="245"/>
      <c r="M608" s="246"/>
      <c r="N608" s="247"/>
      <c r="O608" s="247"/>
      <c r="P608" s="247"/>
      <c r="Q608" s="247"/>
      <c r="R608" s="247"/>
      <c r="S608" s="247"/>
      <c r="T608" s="24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9" t="s">
        <v>201</v>
      </c>
      <c r="AU608" s="249" t="s">
        <v>86</v>
      </c>
      <c r="AV608" s="14" t="s">
        <v>86</v>
      </c>
      <c r="AW608" s="14" t="s">
        <v>37</v>
      </c>
      <c r="AX608" s="14" t="s">
        <v>76</v>
      </c>
      <c r="AY608" s="249" t="s">
        <v>188</v>
      </c>
    </row>
    <row r="609" s="14" customFormat="1">
      <c r="A609" s="14"/>
      <c r="B609" s="239"/>
      <c r="C609" s="240"/>
      <c r="D609" s="221" t="s">
        <v>201</v>
      </c>
      <c r="E609" s="241" t="s">
        <v>19</v>
      </c>
      <c r="F609" s="242" t="s">
        <v>949</v>
      </c>
      <c r="G609" s="240"/>
      <c r="H609" s="243">
        <v>0.57999999999999996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9" t="s">
        <v>201</v>
      </c>
      <c r="AU609" s="249" t="s">
        <v>86</v>
      </c>
      <c r="AV609" s="14" t="s">
        <v>86</v>
      </c>
      <c r="AW609" s="14" t="s">
        <v>37</v>
      </c>
      <c r="AX609" s="14" t="s">
        <v>76</v>
      </c>
      <c r="AY609" s="249" t="s">
        <v>188</v>
      </c>
    </row>
    <row r="610" s="15" customFormat="1">
      <c r="A610" s="15"/>
      <c r="B610" s="250"/>
      <c r="C610" s="251"/>
      <c r="D610" s="221" t="s">
        <v>201</v>
      </c>
      <c r="E610" s="252" t="s">
        <v>128</v>
      </c>
      <c r="F610" s="253" t="s">
        <v>224</v>
      </c>
      <c r="G610" s="251"/>
      <c r="H610" s="254">
        <v>57.402000000000001</v>
      </c>
      <c r="I610" s="255"/>
      <c r="J610" s="251"/>
      <c r="K610" s="251"/>
      <c r="L610" s="256"/>
      <c r="M610" s="257"/>
      <c r="N610" s="258"/>
      <c r="O610" s="258"/>
      <c r="P610" s="258"/>
      <c r="Q610" s="258"/>
      <c r="R610" s="258"/>
      <c r="S610" s="258"/>
      <c r="T610" s="25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0" t="s">
        <v>201</v>
      </c>
      <c r="AU610" s="260" t="s">
        <v>86</v>
      </c>
      <c r="AV610" s="15" t="s">
        <v>116</v>
      </c>
      <c r="AW610" s="15" t="s">
        <v>37</v>
      </c>
      <c r="AX610" s="15" t="s">
        <v>84</v>
      </c>
      <c r="AY610" s="260" t="s">
        <v>188</v>
      </c>
    </row>
    <row r="611" s="2" customFormat="1" ht="24.15" customHeight="1">
      <c r="A611" s="41"/>
      <c r="B611" s="42"/>
      <c r="C611" s="208" t="s">
        <v>950</v>
      </c>
      <c r="D611" s="208" t="s">
        <v>190</v>
      </c>
      <c r="E611" s="209" t="s">
        <v>951</v>
      </c>
      <c r="F611" s="210" t="s">
        <v>952</v>
      </c>
      <c r="G611" s="211" t="s">
        <v>126</v>
      </c>
      <c r="H611" s="212">
        <v>9.1799999999999997</v>
      </c>
      <c r="I611" s="213"/>
      <c r="J611" s="214">
        <f>ROUND(I611*H611,2)</f>
        <v>0</v>
      </c>
      <c r="K611" s="210" t="s">
        <v>193</v>
      </c>
      <c r="L611" s="47"/>
      <c r="M611" s="215" t="s">
        <v>19</v>
      </c>
      <c r="N611" s="216" t="s">
        <v>47</v>
      </c>
      <c r="O611" s="87"/>
      <c r="P611" s="217">
        <f>O611*H611</f>
        <v>0</v>
      </c>
      <c r="Q611" s="217">
        <v>0</v>
      </c>
      <c r="R611" s="217">
        <f>Q611*H611</f>
        <v>0</v>
      </c>
      <c r="S611" s="217">
        <v>0</v>
      </c>
      <c r="T611" s="218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9" t="s">
        <v>116</v>
      </c>
      <c r="AT611" s="219" t="s">
        <v>190</v>
      </c>
      <c r="AU611" s="219" t="s">
        <v>86</v>
      </c>
      <c r="AY611" s="20" t="s">
        <v>188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0" t="s">
        <v>84</v>
      </c>
      <c r="BK611" s="220">
        <f>ROUND(I611*H611,2)</f>
        <v>0</v>
      </c>
      <c r="BL611" s="20" t="s">
        <v>116</v>
      </c>
      <c r="BM611" s="219" t="s">
        <v>953</v>
      </c>
    </row>
    <row r="612" s="2" customFormat="1">
      <c r="A612" s="41"/>
      <c r="B612" s="42"/>
      <c r="C612" s="43"/>
      <c r="D612" s="221" t="s">
        <v>195</v>
      </c>
      <c r="E612" s="43"/>
      <c r="F612" s="222" t="s">
        <v>954</v>
      </c>
      <c r="G612" s="43"/>
      <c r="H612" s="43"/>
      <c r="I612" s="223"/>
      <c r="J612" s="43"/>
      <c r="K612" s="43"/>
      <c r="L612" s="47"/>
      <c r="M612" s="224"/>
      <c r="N612" s="225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195</v>
      </c>
      <c r="AU612" s="20" t="s">
        <v>86</v>
      </c>
    </row>
    <row r="613" s="2" customFormat="1">
      <c r="A613" s="41"/>
      <c r="B613" s="42"/>
      <c r="C613" s="43"/>
      <c r="D613" s="226" t="s">
        <v>197</v>
      </c>
      <c r="E613" s="43"/>
      <c r="F613" s="227" t="s">
        <v>955</v>
      </c>
      <c r="G613" s="43"/>
      <c r="H613" s="43"/>
      <c r="I613" s="223"/>
      <c r="J613" s="43"/>
      <c r="K613" s="43"/>
      <c r="L613" s="47"/>
      <c r="M613" s="224"/>
      <c r="N613" s="225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197</v>
      </c>
      <c r="AU613" s="20" t="s">
        <v>86</v>
      </c>
    </row>
    <row r="614" s="14" customFormat="1">
      <c r="A614" s="14"/>
      <c r="B614" s="239"/>
      <c r="C614" s="240"/>
      <c r="D614" s="221" t="s">
        <v>201</v>
      </c>
      <c r="E614" s="241" t="s">
        <v>125</v>
      </c>
      <c r="F614" s="242" t="s">
        <v>956</v>
      </c>
      <c r="G614" s="240"/>
      <c r="H614" s="243">
        <v>9.1799999999999997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9" t="s">
        <v>201</v>
      </c>
      <c r="AU614" s="249" t="s">
        <v>86</v>
      </c>
      <c r="AV614" s="14" t="s">
        <v>86</v>
      </c>
      <c r="AW614" s="14" t="s">
        <v>37</v>
      </c>
      <c r="AX614" s="14" t="s">
        <v>84</v>
      </c>
      <c r="AY614" s="249" t="s">
        <v>188</v>
      </c>
    </row>
    <row r="615" s="12" customFormat="1" ht="22.8" customHeight="1">
      <c r="A615" s="12"/>
      <c r="B615" s="192"/>
      <c r="C615" s="193"/>
      <c r="D615" s="194" t="s">
        <v>75</v>
      </c>
      <c r="E615" s="206" t="s">
        <v>957</v>
      </c>
      <c r="F615" s="206" t="s">
        <v>958</v>
      </c>
      <c r="G615" s="193"/>
      <c r="H615" s="193"/>
      <c r="I615" s="196"/>
      <c r="J615" s="207">
        <f>BK615</f>
        <v>0</v>
      </c>
      <c r="K615" s="193"/>
      <c r="L615" s="198"/>
      <c r="M615" s="199"/>
      <c r="N615" s="200"/>
      <c r="O615" s="200"/>
      <c r="P615" s="201">
        <f>SUM(P616:P618)</f>
        <v>0</v>
      </c>
      <c r="Q615" s="200"/>
      <c r="R615" s="201">
        <f>SUM(R616:R618)</f>
        <v>0</v>
      </c>
      <c r="S615" s="200"/>
      <c r="T615" s="202">
        <f>SUM(T616:T618)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3" t="s">
        <v>84</v>
      </c>
      <c r="AT615" s="204" t="s">
        <v>75</v>
      </c>
      <c r="AU615" s="204" t="s">
        <v>84</v>
      </c>
      <c r="AY615" s="203" t="s">
        <v>188</v>
      </c>
      <c r="BK615" s="205">
        <f>SUM(BK616:BK618)</f>
        <v>0</v>
      </c>
    </row>
    <row r="616" s="2" customFormat="1" ht="16.5" customHeight="1">
      <c r="A616" s="41"/>
      <c r="B616" s="42"/>
      <c r="C616" s="208" t="s">
        <v>959</v>
      </c>
      <c r="D616" s="208" t="s">
        <v>190</v>
      </c>
      <c r="E616" s="209" t="s">
        <v>960</v>
      </c>
      <c r="F616" s="210" t="s">
        <v>961</v>
      </c>
      <c r="G616" s="211" t="s">
        <v>126</v>
      </c>
      <c r="H616" s="212">
        <v>60.125</v>
      </c>
      <c r="I616" s="213"/>
      <c r="J616" s="214">
        <f>ROUND(I616*H616,2)</f>
        <v>0</v>
      </c>
      <c r="K616" s="210" t="s">
        <v>193</v>
      </c>
      <c r="L616" s="47"/>
      <c r="M616" s="215" t="s">
        <v>19</v>
      </c>
      <c r="N616" s="216" t="s">
        <v>47</v>
      </c>
      <c r="O616" s="87"/>
      <c r="P616" s="217">
        <f>O616*H616</f>
        <v>0</v>
      </c>
      <c r="Q616" s="217">
        <v>0</v>
      </c>
      <c r="R616" s="217">
        <f>Q616*H616</f>
        <v>0</v>
      </c>
      <c r="S616" s="217">
        <v>0</v>
      </c>
      <c r="T616" s="218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9" t="s">
        <v>116</v>
      </c>
      <c r="AT616" s="219" t="s">
        <v>190</v>
      </c>
      <c r="AU616" s="219" t="s">
        <v>86</v>
      </c>
      <c r="AY616" s="20" t="s">
        <v>188</v>
      </c>
      <c r="BE616" s="220">
        <f>IF(N616="základní",J616,0)</f>
        <v>0</v>
      </c>
      <c r="BF616" s="220">
        <f>IF(N616="snížená",J616,0)</f>
        <v>0</v>
      </c>
      <c r="BG616" s="220">
        <f>IF(N616="zákl. přenesená",J616,0)</f>
        <v>0</v>
      </c>
      <c r="BH616" s="220">
        <f>IF(N616="sníž. přenesená",J616,0)</f>
        <v>0</v>
      </c>
      <c r="BI616" s="220">
        <f>IF(N616="nulová",J616,0)</f>
        <v>0</v>
      </c>
      <c r="BJ616" s="20" t="s">
        <v>84</v>
      </c>
      <c r="BK616" s="220">
        <f>ROUND(I616*H616,2)</f>
        <v>0</v>
      </c>
      <c r="BL616" s="20" t="s">
        <v>116</v>
      </c>
      <c r="BM616" s="219" t="s">
        <v>962</v>
      </c>
    </row>
    <row r="617" s="2" customFormat="1">
      <c r="A617" s="41"/>
      <c r="B617" s="42"/>
      <c r="C617" s="43"/>
      <c r="D617" s="221" t="s">
        <v>195</v>
      </c>
      <c r="E617" s="43"/>
      <c r="F617" s="222" t="s">
        <v>963</v>
      </c>
      <c r="G617" s="43"/>
      <c r="H617" s="43"/>
      <c r="I617" s="223"/>
      <c r="J617" s="43"/>
      <c r="K617" s="43"/>
      <c r="L617" s="47"/>
      <c r="M617" s="224"/>
      <c r="N617" s="225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195</v>
      </c>
      <c r="AU617" s="20" t="s">
        <v>86</v>
      </c>
    </row>
    <row r="618" s="2" customFormat="1">
      <c r="A618" s="41"/>
      <c r="B618" s="42"/>
      <c r="C618" s="43"/>
      <c r="D618" s="226" t="s">
        <v>197</v>
      </c>
      <c r="E618" s="43"/>
      <c r="F618" s="227" t="s">
        <v>964</v>
      </c>
      <c r="G618" s="43"/>
      <c r="H618" s="43"/>
      <c r="I618" s="223"/>
      <c r="J618" s="43"/>
      <c r="K618" s="43"/>
      <c r="L618" s="47"/>
      <c r="M618" s="224"/>
      <c r="N618" s="225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197</v>
      </c>
      <c r="AU618" s="20" t="s">
        <v>86</v>
      </c>
    </row>
    <row r="619" s="12" customFormat="1" ht="22.8" customHeight="1">
      <c r="A619" s="12"/>
      <c r="B619" s="192"/>
      <c r="C619" s="193"/>
      <c r="D619" s="194" t="s">
        <v>75</v>
      </c>
      <c r="E619" s="206" t="s">
        <v>965</v>
      </c>
      <c r="F619" s="206" t="s">
        <v>966</v>
      </c>
      <c r="G619" s="193"/>
      <c r="H619" s="193"/>
      <c r="I619" s="196"/>
      <c r="J619" s="207">
        <f>BK619</f>
        <v>0</v>
      </c>
      <c r="K619" s="193"/>
      <c r="L619" s="198"/>
      <c r="M619" s="199"/>
      <c r="N619" s="200"/>
      <c r="O619" s="200"/>
      <c r="P619" s="201">
        <f>SUM(P620:P625)</f>
        <v>0</v>
      </c>
      <c r="Q619" s="200"/>
      <c r="R619" s="201">
        <f>SUM(R620:R625)</f>
        <v>0.0064999999999999997</v>
      </c>
      <c r="S619" s="200"/>
      <c r="T619" s="202">
        <f>SUM(T620:T625)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03" t="s">
        <v>86</v>
      </c>
      <c r="AT619" s="204" t="s">
        <v>75</v>
      </c>
      <c r="AU619" s="204" t="s">
        <v>84</v>
      </c>
      <c r="AY619" s="203" t="s">
        <v>188</v>
      </c>
      <c r="BK619" s="205">
        <f>SUM(BK620:BK625)</f>
        <v>0</v>
      </c>
    </row>
    <row r="620" s="2" customFormat="1" ht="16.5" customHeight="1">
      <c r="A620" s="41"/>
      <c r="B620" s="42"/>
      <c r="C620" s="208" t="s">
        <v>967</v>
      </c>
      <c r="D620" s="208" t="s">
        <v>190</v>
      </c>
      <c r="E620" s="209" t="s">
        <v>968</v>
      </c>
      <c r="F620" s="210" t="s">
        <v>969</v>
      </c>
      <c r="G620" s="211" t="s">
        <v>115</v>
      </c>
      <c r="H620" s="212">
        <v>5</v>
      </c>
      <c r="I620" s="213"/>
      <c r="J620" s="214">
        <f>ROUND(I620*H620,2)</f>
        <v>0</v>
      </c>
      <c r="K620" s="210" t="s">
        <v>19</v>
      </c>
      <c r="L620" s="47"/>
      <c r="M620" s="215" t="s">
        <v>19</v>
      </c>
      <c r="N620" s="216" t="s">
        <v>47</v>
      </c>
      <c r="O620" s="87"/>
      <c r="P620" s="217">
        <f>O620*H620</f>
        <v>0</v>
      </c>
      <c r="Q620" s="217">
        <v>0.0012999999999999999</v>
      </c>
      <c r="R620" s="217">
        <f>Q620*H620</f>
        <v>0.0064999999999999997</v>
      </c>
      <c r="S620" s="217">
        <v>0</v>
      </c>
      <c r="T620" s="218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9" t="s">
        <v>296</v>
      </c>
      <c r="AT620" s="219" t="s">
        <v>190</v>
      </c>
      <c r="AU620" s="219" t="s">
        <v>86</v>
      </c>
      <c r="AY620" s="20" t="s">
        <v>188</v>
      </c>
      <c r="BE620" s="220">
        <f>IF(N620="základní",J620,0)</f>
        <v>0</v>
      </c>
      <c r="BF620" s="220">
        <f>IF(N620="snížená",J620,0)</f>
        <v>0</v>
      </c>
      <c r="BG620" s="220">
        <f>IF(N620="zákl. přenesená",J620,0)</f>
        <v>0</v>
      </c>
      <c r="BH620" s="220">
        <f>IF(N620="sníž. přenesená",J620,0)</f>
        <v>0</v>
      </c>
      <c r="BI620" s="220">
        <f>IF(N620="nulová",J620,0)</f>
        <v>0</v>
      </c>
      <c r="BJ620" s="20" t="s">
        <v>84</v>
      </c>
      <c r="BK620" s="220">
        <f>ROUND(I620*H620,2)</f>
        <v>0</v>
      </c>
      <c r="BL620" s="20" t="s">
        <v>296</v>
      </c>
      <c r="BM620" s="219" t="s">
        <v>970</v>
      </c>
    </row>
    <row r="621" s="2" customFormat="1">
      <c r="A621" s="41"/>
      <c r="B621" s="42"/>
      <c r="C621" s="43"/>
      <c r="D621" s="221" t="s">
        <v>195</v>
      </c>
      <c r="E621" s="43"/>
      <c r="F621" s="222" t="s">
        <v>969</v>
      </c>
      <c r="G621" s="43"/>
      <c r="H621" s="43"/>
      <c r="I621" s="223"/>
      <c r="J621" s="43"/>
      <c r="K621" s="43"/>
      <c r="L621" s="47"/>
      <c r="M621" s="224"/>
      <c r="N621" s="225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195</v>
      </c>
      <c r="AU621" s="20" t="s">
        <v>86</v>
      </c>
    </row>
    <row r="622" s="14" customFormat="1">
      <c r="A622" s="14"/>
      <c r="B622" s="239"/>
      <c r="C622" s="240"/>
      <c r="D622" s="221" t="s">
        <v>201</v>
      </c>
      <c r="E622" s="241" t="s">
        <v>19</v>
      </c>
      <c r="F622" s="242" t="s">
        <v>566</v>
      </c>
      <c r="G622" s="240"/>
      <c r="H622" s="243">
        <v>5</v>
      </c>
      <c r="I622" s="244"/>
      <c r="J622" s="240"/>
      <c r="K622" s="240"/>
      <c r="L622" s="245"/>
      <c r="M622" s="246"/>
      <c r="N622" s="247"/>
      <c r="O622" s="247"/>
      <c r="P622" s="247"/>
      <c r="Q622" s="247"/>
      <c r="R622" s="247"/>
      <c r="S622" s="247"/>
      <c r="T622" s="24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9" t="s">
        <v>201</v>
      </c>
      <c r="AU622" s="249" t="s">
        <v>86</v>
      </c>
      <c r="AV622" s="14" t="s">
        <v>86</v>
      </c>
      <c r="AW622" s="14" t="s">
        <v>37</v>
      </c>
      <c r="AX622" s="14" t="s">
        <v>84</v>
      </c>
      <c r="AY622" s="249" t="s">
        <v>188</v>
      </c>
    </row>
    <row r="623" s="2" customFormat="1" ht="16.5" customHeight="1">
      <c r="A623" s="41"/>
      <c r="B623" s="42"/>
      <c r="C623" s="208" t="s">
        <v>971</v>
      </c>
      <c r="D623" s="208" t="s">
        <v>190</v>
      </c>
      <c r="E623" s="209" t="s">
        <v>972</v>
      </c>
      <c r="F623" s="210" t="s">
        <v>973</v>
      </c>
      <c r="G623" s="211" t="s">
        <v>126</v>
      </c>
      <c r="H623" s="212">
        <v>0.0070000000000000001</v>
      </c>
      <c r="I623" s="213"/>
      <c r="J623" s="214">
        <f>ROUND(I623*H623,2)</f>
        <v>0</v>
      </c>
      <c r="K623" s="210" t="s">
        <v>193</v>
      </c>
      <c r="L623" s="47"/>
      <c r="M623" s="215" t="s">
        <v>19</v>
      </c>
      <c r="N623" s="216" t="s">
        <v>47</v>
      </c>
      <c r="O623" s="87"/>
      <c r="P623" s="217">
        <f>O623*H623</f>
        <v>0</v>
      </c>
      <c r="Q623" s="217">
        <v>0</v>
      </c>
      <c r="R623" s="217">
        <f>Q623*H623</f>
        <v>0</v>
      </c>
      <c r="S623" s="217">
        <v>0</v>
      </c>
      <c r="T623" s="218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9" t="s">
        <v>296</v>
      </c>
      <c r="AT623" s="219" t="s">
        <v>190</v>
      </c>
      <c r="AU623" s="219" t="s">
        <v>86</v>
      </c>
      <c r="AY623" s="20" t="s">
        <v>188</v>
      </c>
      <c r="BE623" s="220">
        <f>IF(N623="základní",J623,0)</f>
        <v>0</v>
      </c>
      <c r="BF623" s="220">
        <f>IF(N623="snížená",J623,0)</f>
        <v>0</v>
      </c>
      <c r="BG623" s="220">
        <f>IF(N623="zákl. přenesená",J623,0)</f>
        <v>0</v>
      </c>
      <c r="BH623" s="220">
        <f>IF(N623="sníž. přenesená",J623,0)</f>
        <v>0</v>
      </c>
      <c r="BI623" s="220">
        <f>IF(N623="nulová",J623,0)</f>
        <v>0</v>
      </c>
      <c r="BJ623" s="20" t="s">
        <v>84</v>
      </c>
      <c r="BK623" s="220">
        <f>ROUND(I623*H623,2)</f>
        <v>0</v>
      </c>
      <c r="BL623" s="20" t="s">
        <v>296</v>
      </c>
      <c r="BM623" s="219" t="s">
        <v>974</v>
      </c>
    </row>
    <row r="624" s="2" customFormat="1">
      <c r="A624" s="41"/>
      <c r="B624" s="42"/>
      <c r="C624" s="43"/>
      <c r="D624" s="221" t="s">
        <v>195</v>
      </c>
      <c r="E624" s="43"/>
      <c r="F624" s="222" t="s">
        <v>975</v>
      </c>
      <c r="G624" s="43"/>
      <c r="H624" s="43"/>
      <c r="I624" s="223"/>
      <c r="J624" s="43"/>
      <c r="K624" s="43"/>
      <c r="L624" s="47"/>
      <c r="M624" s="224"/>
      <c r="N624" s="225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195</v>
      </c>
      <c r="AU624" s="20" t="s">
        <v>86</v>
      </c>
    </row>
    <row r="625" s="2" customFormat="1">
      <c r="A625" s="41"/>
      <c r="B625" s="42"/>
      <c r="C625" s="43"/>
      <c r="D625" s="226" t="s">
        <v>197</v>
      </c>
      <c r="E625" s="43"/>
      <c r="F625" s="227" t="s">
        <v>976</v>
      </c>
      <c r="G625" s="43"/>
      <c r="H625" s="43"/>
      <c r="I625" s="223"/>
      <c r="J625" s="43"/>
      <c r="K625" s="43"/>
      <c r="L625" s="47"/>
      <c r="M625" s="224"/>
      <c r="N625" s="225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197</v>
      </c>
      <c r="AU625" s="20" t="s">
        <v>86</v>
      </c>
    </row>
    <row r="626" s="12" customFormat="1" ht="25.92" customHeight="1">
      <c r="A626" s="12"/>
      <c r="B626" s="192"/>
      <c r="C626" s="193"/>
      <c r="D626" s="194" t="s">
        <v>75</v>
      </c>
      <c r="E626" s="195" t="s">
        <v>977</v>
      </c>
      <c r="F626" s="195" t="s">
        <v>978</v>
      </c>
      <c r="G626" s="193"/>
      <c r="H626" s="193"/>
      <c r="I626" s="196"/>
      <c r="J626" s="197">
        <f>BK626</f>
        <v>0</v>
      </c>
      <c r="K626" s="193"/>
      <c r="L626" s="198"/>
      <c r="M626" s="199"/>
      <c r="N626" s="200"/>
      <c r="O626" s="200"/>
      <c r="P626" s="201">
        <f>P627</f>
        <v>0</v>
      </c>
      <c r="Q626" s="200"/>
      <c r="R626" s="201">
        <f>R627</f>
        <v>0</v>
      </c>
      <c r="S626" s="200"/>
      <c r="T626" s="202">
        <f>T627</f>
        <v>0.066500000000000004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03" t="s">
        <v>86</v>
      </c>
      <c r="AT626" s="204" t="s">
        <v>75</v>
      </c>
      <c r="AU626" s="204" t="s">
        <v>76</v>
      </c>
      <c r="AY626" s="203" t="s">
        <v>188</v>
      </c>
      <c r="BK626" s="205">
        <f>BK627</f>
        <v>0</v>
      </c>
    </row>
    <row r="627" s="12" customFormat="1" ht="22.8" customHeight="1">
      <c r="A627" s="12"/>
      <c r="B627" s="192"/>
      <c r="C627" s="193"/>
      <c r="D627" s="194" t="s">
        <v>75</v>
      </c>
      <c r="E627" s="206" t="s">
        <v>979</v>
      </c>
      <c r="F627" s="206" t="s">
        <v>980</v>
      </c>
      <c r="G627" s="193"/>
      <c r="H627" s="193"/>
      <c r="I627" s="196"/>
      <c r="J627" s="207">
        <f>BK627</f>
        <v>0</v>
      </c>
      <c r="K627" s="193"/>
      <c r="L627" s="198"/>
      <c r="M627" s="199"/>
      <c r="N627" s="200"/>
      <c r="O627" s="200"/>
      <c r="P627" s="201">
        <f>SUM(P628:P632)</f>
        <v>0</v>
      </c>
      <c r="Q627" s="200"/>
      <c r="R627" s="201">
        <f>SUM(R628:R632)</f>
        <v>0</v>
      </c>
      <c r="S627" s="200"/>
      <c r="T627" s="202">
        <f>SUM(T628:T632)</f>
        <v>0.066500000000000004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3" t="s">
        <v>86</v>
      </c>
      <c r="AT627" s="204" t="s">
        <v>75</v>
      </c>
      <c r="AU627" s="204" t="s">
        <v>84</v>
      </c>
      <c r="AY627" s="203" t="s">
        <v>188</v>
      </c>
      <c r="BK627" s="205">
        <f>SUM(BK628:BK632)</f>
        <v>0</v>
      </c>
    </row>
    <row r="628" s="2" customFormat="1" ht="16.5" customHeight="1">
      <c r="A628" s="41"/>
      <c r="B628" s="42"/>
      <c r="C628" s="208" t="s">
        <v>981</v>
      </c>
      <c r="D628" s="208" t="s">
        <v>190</v>
      </c>
      <c r="E628" s="209" t="s">
        <v>982</v>
      </c>
      <c r="F628" s="210" t="s">
        <v>983</v>
      </c>
      <c r="G628" s="211" t="s">
        <v>154</v>
      </c>
      <c r="H628" s="212">
        <v>66.5</v>
      </c>
      <c r="I628" s="213"/>
      <c r="J628" s="214">
        <f>ROUND(I628*H628,2)</f>
        <v>0</v>
      </c>
      <c r="K628" s="210" t="s">
        <v>193</v>
      </c>
      <c r="L628" s="47"/>
      <c r="M628" s="215" t="s">
        <v>19</v>
      </c>
      <c r="N628" s="216" t="s">
        <v>47</v>
      </c>
      <c r="O628" s="87"/>
      <c r="P628" s="217">
        <f>O628*H628</f>
        <v>0</v>
      </c>
      <c r="Q628" s="217">
        <v>0</v>
      </c>
      <c r="R628" s="217">
        <f>Q628*H628</f>
        <v>0</v>
      </c>
      <c r="S628" s="217">
        <v>0.001</v>
      </c>
      <c r="T628" s="218">
        <f>S628*H628</f>
        <v>0.066500000000000004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19" t="s">
        <v>296</v>
      </c>
      <c r="AT628" s="219" t="s">
        <v>190</v>
      </c>
      <c r="AU628" s="219" t="s">
        <v>86</v>
      </c>
      <c r="AY628" s="20" t="s">
        <v>188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20" t="s">
        <v>84</v>
      </c>
      <c r="BK628" s="220">
        <f>ROUND(I628*H628,2)</f>
        <v>0</v>
      </c>
      <c r="BL628" s="20" t="s">
        <v>296</v>
      </c>
      <c r="BM628" s="219" t="s">
        <v>984</v>
      </c>
    </row>
    <row r="629" s="2" customFormat="1">
      <c r="A629" s="41"/>
      <c r="B629" s="42"/>
      <c r="C629" s="43"/>
      <c r="D629" s="221" t="s">
        <v>195</v>
      </c>
      <c r="E629" s="43"/>
      <c r="F629" s="222" t="s">
        <v>985</v>
      </c>
      <c r="G629" s="43"/>
      <c r="H629" s="43"/>
      <c r="I629" s="223"/>
      <c r="J629" s="43"/>
      <c r="K629" s="43"/>
      <c r="L629" s="47"/>
      <c r="M629" s="224"/>
      <c r="N629" s="225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195</v>
      </c>
      <c r="AU629" s="20" t="s">
        <v>86</v>
      </c>
    </row>
    <row r="630" s="2" customFormat="1">
      <c r="A630" s="41"/>
      <c r="B630" s="42"/>
      <c r="C630" s="43"/>
      <c r="D630" s="226" t="s">
        <v>197</v>
      </c>
      <c r="E630" s="43"/>
      <c r="F630" s="227" t="s">
        <v>986</v>
      </c>
      <c r="G630" s="43"/>
      <c r="H630" s="43"/>
      <c r="I630" s="223"/>
      <c r="J630" s="43"/>
      <c r="K630" s="43"/>
      <c r="L630" s="47"/>
      <c r="M630" s="224"/>
      <c r="N630" s="225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197</v>
      </c>
      <c r="AU630" s="20" t="s">
        <v>86</v>
      </c>
    </row>
    <row r="631" s="13" customFormat="1">
      <c r="A631" s="13"/>
      <c r="B631" s="229"/>
      <c r="C631" s="230"/>
      <c r="D631" s="221" t="s">
        <v>201</v>
      </c>
      <c r="E631" s="231" t="s">
        <v>19</v>
      </c>
      <c r="F631" s="232" t="s">
        <v>987</v>
      </c>
      <c r="G631" s="230"/>
      <c r="H631" s="231" t="s">
        <v>19</v>
      </c>
      <c r="I631" s="233"/>
      <c r="J631" s="230"/>
      <c r="K631" s="230"/>
      <c r="L631" s="234"/>
      <c r="M631" s="235"/>
      <c r="N631" s="236"/>
      <c r="O631" s="236"/>
      <c r="P631" s="236"/>
      <c r="Q631" s="236"/>
      <c r="R631" s="236"/>
      <c r="S631" s="236"/>
      <c r="T631" s="23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8" t="s">
        <v>201</v>
      </c>
      <c r="AU631" s="238" t="s">
        <v>86</v>
      </c>
      <c r="AV631" s="13" t="s">
        <v>84</v>
      </c>
      <c r="AW631" s="13" t="s">
        <v>37</v>
      </c>
      <c r="AX631" s="13" t="s">
        <v>76</v>
      </c>
      <c r="AY631" s="238" t="s">
        <v>188</v>
      </c>
    </row>
    <row r="632" s="14" customFormat="1">
      <c r="A632" s="14"/>
      <c r="B632" s="239"/>
      <c r="C632" s="240"/>
      <c r="D632" s="221" t="s">
        <v>201</v>
      </c>
      <c r="E632" s="241" t="s">
        <v>152</v>
      </c>
      <c r="F632" s="242" t="s">
        <v>988</v>
      </c>
      <c r="G632" s="240"/>
      <c r="H632" s="243">
        <v>66.5</v>
      </c>
      <c r="I632" s="244"/>
      <c r="J632" s="240"/>
      <c r="K632" s="240"/>
      <c r="L632" s="245"/>
      <c r="M632" s="271"/>
      <c r="N632" s="272"/>
      <c r="O632" s="272"/>
      <c r="P632" s="272"/>
      <c r="Q632" s="272"/>
      <c r="R632" s="272"/>
      <c r="S632" s="272"/>
      <c r="T632" s="27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9" t="s">
        <v>201</v>
      </c>
      <c r="AU632" s="249" t="s">
        <v>86</v>
      </c>
      <c r="AV632" s="14" t="s">
        <v>86</v>
      </c>
      <c r="AW632" s="14" t="s">
        <v>37</v>
      </c>
      <c r="AX632" s="14" t="s">
        <v>84</v>
      </c>
      <c r="AY632" s="249" t="s">
        <v>188</v>
      </c>
    </row>
    <row r="633" s="2" customFormat="1" ht="6.96" customHeight="1">
      <c r="A633" s="41"/>
      <c r="B633" s="62"/>
      <c r="C633" s="63"/>
      <c r="D633" s="63"/>
      <c r="E633" s="63"/>
      <c r="F633" s="63"/>
      <c r="G633" s="63"/>
      <c r="H633" s="63"/>
      <c r="I633" s="63"/>
      <c r="J633" s="63"/>
      <c r="K633" s="63"/>
      <c r="L633" s="47"/>
      <c r="M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</row>
  </sheetData>
  <sheetProtection sheet="1" autoFilter="0" formatColumns="0" formatRows="0" objects="1" scenarios="1" spinCount="100000" saltValue="s5+tvii6UnhGgZfhVUtyX25KP1/nZ7KItlnDsSMdQCcxpi2La181fuKm/QPdB8DjFdOYGR8NizrLcy0eNPgCLw==" hashValue="+21/ON11vC1U9b5EzupUjVFV0D9UoJkO+rPNEWC1kUKM/rAH6HWbsKsk28d7Od+mMsV33vuTHXyh8CJc22Uprw==" algorithmName="SHA-512" password="CC35"/>
  <autoFilter ref="C91:K63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3_02/113106123"/>
    <hyperlink ref="F103" r:id="rId2" display="https://podminky.urs.cz/item/CS_URS_2023_02/113106171"/>
    <hyperlink ref="F109" r:id="rId3" display="https://podminky.urs.cz/item/CS_URS_2023_02/113107121"/>
    <hyperlink ref="F113" r:id="rId4" display="https://podminky.urs.cz/item/CS_URS_2023_02/113107122"/>
    <hyperlink ref="F119" r:id="rId5" display="https://podminky.urs.cz/item/CS_URS_2023_02/113107132"/>
    <hyperlink ref="F123" r:id="rId6" display="https://podminky.urs.cz/item/CS_URS_2023_02/113107164"/>
    <hyperlink ref="F128" r:id="rId7" display="https://podminky.urs.cz/item/CS_URS_2023_02/113107183"/>
    <hyperlink ref="F133" r:id="rId8" display="https://podminky.urs.cz/item/CS_URS_2023_02/113201112"/>
    <hyperlink ref="F138" r:id="rId9" display="https://podminky.urs.cz/item/CS_URS_2023_02/113202111"/>
    <hyperlink ref="F143" r:id="rId10" display="https://podminky.urs.cz/item/CS_URS_2023_02/113203111"/>
    <hyperlink ref="F148" r:id="rId11" display="https://podminky.urs.cz/item/CS_URS_2023_02/119001401"/>
    <hyperlink ref="F151" r:id="rId12" display="https://podminky.urs.cz/item/CS_URS_2023_02/119001421"/>
    <hyperlink ref="F155" r:id="rId13" display="https://podminky.urs.cz/item/CS_URS_2023_02/119001422"/>
    <hyperlink ref="F160" r:id="rId14" display="https://podminky.urs.cz/item/CS_URS_2023_02/132212221"/>
    <hyperlink ref="F164" r:id="rId15" display="https://podminky.urs.cz/item/CS_URS_2023_02/132212222"/>
    <hyperlink ref="F168" r:id="rId16" display="https://podminky.urs.cz/item/CS_URS_2023_02/132254204"/>
    <hyperlink ref="F180" r:id="rId17" display="https://podminky.urs.cz/item/CS_URS_2023_02/139001101"/>
    <hyperlink ref="F185" r:id="rId18" display="https://podminky.urs.cz/item/CS_URS_2023_02/151201102"/>
    <hyperlink ref="F190" r:id="rId19" display="https://podminky.urs.cz/item/CS_URS_2023_02/151201112"/>
    <hyperlink ref="F193" r:id="rId20" display="https://podminky.urs.cz/item/CS_URS_2023_02/151811132"/>
    <hyperlink ref="F205" r:id="rId21" display="https://podminky.urs.cz/item/CS_URS_2023_02/151811232"/>
    <hyperlink ref="F208" r:id="rId22" display="https://podminky.urs.cz/item/CS_URS_2023_02/162351103"/>
    <hyperlink ref="F217" r:id="rId23" display="https://podminky.urs.cz/item/CS_URS_2023_02/162751117"/>
    <hyperlink ref="F222" r:id="rId24" display="https://podminky.urs.cz/item/CS_URS_2023_02/167151111"/>
    <hyperlink ref="F228" r:id="rId25" display="https://podminky.urs.cz/item/CS_URS_2023_02/171201221"/>
    <hyperlink ref="F232" r:id="rId26" display="https://podminky.urs.cz/item/CS_URS_2023_02/174151101"/>
    <hyperlink ref="F245" r:id="rId27" display="https://podminky.urs.cz/item/CS_URS_2023_02/174151101"/>
    <hyperlink ref="F251" r:id="rId28" display="https://podminky.urs.cz/item/CS_URS_2023_02/175151101"/>
    <hyperlink ref="F267" r:id="rId29" display="https://podminky.urs.cz/item/CS_URS_2023_02/451573111"/>
    <hyperlink ref="F273" r:id="rId30" display="https://podminky.urs.cz/item/CS_URS_2023_02/452313141"/>
    <hyperlink ref="F277" r:id="rId31" display="https://podminky.urs.cz/item/CS_URS_2023_02/452353101"/>
    <hyperlink ref="F282" r:id="rId32" display="https://podminky.urs.cz/item/CS_URS_2023_02/564831011"/>
    <hyperlink ref="F286" r:id="rId33" display="https://podminky.urs.cz/item/CS_URS_2023_02/564851013"/>
    <hyperlink ref="F290" r:id="rId34" display="https://podminky.urs.cz/item/CS_URS_2023_02/564851011"/>
    <hyperlink ref="F295" r:id="rId35" display="https://podminky.urs.cz/item/CS_URS_2023_02/567142115"/>
    <hyperlink ref="F299" r:id="rId36" display="https://podminky.urs.cz/item/CS_URS_2023_02/565175121"/>
    <hyperlink ref="F303" r:id="rId37" display="https://podminky.urs.cz/item/CS_URS_2023_02/567143115"/>
    <hyperlink ref="F307" r:id="rId38" display="https://podminky.urs.cz/item/CS_URS_2023_02/571908111"/>
    <hyperlink ref="F311" r:id="rId39" display="https://podminky.urs.cz/item/CS_URS_2023_02/573111112"/>
    <hyperlink ref="F315" r:id="rId40" display="https://podminky.urs.cz/item/CS_URS_2023_02/573231106"/>
    <hyperlink ref="F319" r:id="rId41" display="https://podminky.urs.cz/item/CS_URS_2023_02/577144221"/>
    <hyperlink ref="F323" r:id="rId42" display="https://podminky.urs.cz/item/CS_URS_2023_02/596211110"/>
    <hyperlink ref="F328" r:id="rId43" display="https://podminky.urs.cz/item/CS_URS_2023_02/596211114"/>
    <hyperlink ref="F332" r:id="rId44" display="https://podminky.urs.cz/item/CS_URS_2023_02/596212211"/>
    <hyperlink ref="F340" r:id="rId45" display="https://podminky.urs.cz/item/CS_URS_2023_02/596212214"/>
    <hyperlink ref="F346" r:id="rId46" display="https://podminky.urs.cz/item/CS_URS_2023_02/851311131"/>
    <hyperlink ref="F354" r:id="rId47" display="https://podminky.urs.cz/item/CS_URS_2023_02/857242122"/>
    <hyperlink ref="F372" r:id="rId48" display="https://podminky.urs.cz/item/CS_URS_2023_02/857261131"/>
    <hyperlink ref="F380" r:id="rId49" display="https://podminky.urs.cz/item/CS_URS_2023_02/857311131"/>
    <hyperlink ref="F389" r:id="rId50" display="https://podminky.urs.cz/item/CS_URS_2023_02/857312122"/>
    <hyperlink ref="F398" r:id="rId51" display="https://podminky.urs.cz/item/CS_URS_2023_02/857313131"/>
    <hyperlink ref="F404" r:id="rId52" display="https://podminky.urs.cz/item/CS_URS_2023_02/857314122"/>
    <hyperlink ref="F413" r:id="rId53" display="https://podminky.urs.cz/item/CS_URS_2023_02/857361131"/>
    <hyperlink ref="F419" r:id="rId54" display="https://podminky.urs.cz/item/CS_URS_2023_02/857362122"/>
    <hyperlink ref="F425" r:id="rId55" display="https://podminky.urs.cz/item/CS_URS_2023_02/871211211"/>
    <hyperlink ref="F432" r:id="rId56" display="https://podminky.urs.cz/item/CS_URS_2023_02/890331851"/>
    <hyperlink ref="F437" r:id="rId57" display="https://podminky.urs.cz/item/CS_URS_2023_02/891241112"/>
    <hyperlink ref="F449" r:id="rId58" display="https://podminky.urs.cz/item/CS_URS_2023_02/891247112"/>
    <hyperlink ref="F455" r:id="rId59" display="https://podminky.urs.cz/item/CS_URS_2023_02/891311112"/>
    <hyperlink ref="F467" r:id="rId60" display="https://podminky.urs.cz/item/CS_URS_2023_02/892233122"/>
    <hyperlink ref="F471" r:id="rId61" display="https://podminky.urs.cz/item/CS_URS_2023_02/892241111"/>
    <hyperlink ref="F475" r:id="rId62" display="https://podminky.urs.cz/item/CS_URS_2023_02/892351111"/>
    <hyperlink ref="F479" r:id="rId63" display="https://podminky.urs.cz/item/CS_URS_2023_02/892353122"/>
    <hyperlink ref="F483" r:id="rId64" display="https://podminky.urs.cz/item/CS_URS_2023_02/892372111"/>
    <hyperlink ref="F492" r:id="rId65" display="https://podminky.urs.cz/item/CS_URS_2023_02/899102211"/>
    <hyperlink ref="F506" r:id="rId66" display="https://podminky.urs.cz/item/CS_URS_2023_02/899401112"/>
    <hyperlink ref="F518" r:id="rId67" display="https://podminky.urs.cz/item/CS_URS_2023_02/899401113"/>
    <hyperlink ref="F525" r:id="rId68" display="https://podminky.urs.cz/item/CS_URS_2023_02/899721111"/>
    <hyperlink ref="F531" r:id="rId69" display="https://podminky.urs.cz/item/CS_URS_2023_02/899722113"/>
    <hyperlink ref="F539" r:id="rId70" display="https://podminky.urs.cz/item/CS_URS_2023_02/916111112"/>
    <hyperlink ref="F543" r:id="rId71" display="https://podminky.urs.cz/item/CS_URS_2023_02/916131113"/>
    <hyperlink ref="F548" r:id="rId72" display="https://podminky.urs.cz/item/CS_URS_2023_02/916131213"/>
    <hyperlink ref="F553" r:id="rId73" display="https://podminky.urs.cz/item/CS_URS_2023_02/919121132"/>
    <hyperlink ref="F557" r:id="rId74" display="https://podminky.urs.cz/item/CS_URS_2023_02/919735113"/>
    <hyperlink ref="F561" r:id="rId75" display="https://podminky.urs.cz/item/CS_URS_2023_02/979024443"/>
    <hyperlink ref="F565" r:id="rId76" display="https://podminky.urs.cz/item/CS_URS_2023_02/979054451"/>
    <hyperlink ref="F569" r:id="rId77" display="https://podminky.urs.cz/item/CS_URS_2023_02/979071012"/>
    <hyperlink ref="F584" r:id="rId78" display="https://podminky.urs.cz/item/CS_URS_2023_02/997221551"/>
    <hyperlink ref="F592" r:id="rId79" display="https://podminky.urs.cz/item/CS_URS_2023_02/997221559"/>
    <hyperlink ref="F596" r:id="rId80" display="https://podminky.urs.cz/item/CS_URS_2023_02/997221861"/>
    <hyperlink ref="F602" r:id="rId81" display="https://podminky.urs.cz/item/CS_URS_2023_02/997221862"/>
    <hyperlink ref="F606" r:id="rId82" display="https://podminky.urs.cz/item/CS_URS_2023_02/997221873"/>
    <hyperlink ref="F613" r:id="rId83" display="https://podminky.urs.cz/item/CS_URS_2023_02/997221875"/>
    <hyperlink ref="F618" r:id="rId84" display="https://podminky.urs.cz/item/CS_URS_2023_02/998273102"/>
    <hyperlink ref="F625" r:id="rId85" display="https://podminky.urs.cz/item/CS_URS_2023_02/998722101"/>
    <hyperlink ref="F630" r:id="rId86" display="https://podminky.urs.cz/item/CS_URS_2023_02/7679967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  <c r="AZ2" s="131" t="s">
        <v>101</v>
      </c>
      <c r="BA2" s="131" t="s">
        <v>101</v>
      </c>
      <c r="BB2" s="131" t="s">
        <v>102</v>
      </c>
      <c r="BC2" s="131" t="s">
        <v>989</v>
      </c>
      <c r="BD2" s="131" t="s">
        <v>86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86</v>
      </c>
      <c r="AZ3" s="131" t="s">
        <v>990</v>
      </c>
      <c r="BA3" s="131" t="s">
        <v>991</v>
      </c>
      <c r="BB3" s="131" t="s">
        <v>102</v>
      </c>
      <c r="BC3" s="131" t="s">
        <v>992</v>
      </c>
      <c r="BD3" s="131" t="s">
        <v>86</v>
      </c>
    </row>
    <row r="4" s="1" customFormat="1" ht="24.96" customHeight="1">
      <c r="B4" s="23"/>
      <c r="D4" s="134" t="s">
        <v>100</v>
      </c>
      <c r="L4" s="23"/>
      <c r="M4" s="135" t="s">
        <v>10</v>
      </c>
      <c r="AT4" s="20" t="s">
        <v>4</v>
      </c>
      <c r="AZ4" s="131" t="s">
        <v>993</v>
      </c>
      <c r="BA4" s="131" t="s">
        <v>994</v>
      </c>
      <c r="BB4" s="131" t="s">
        <v>102</v>
      </c>
      <c r="BC4" s="131" t="s">
        <v>995</v>
      </c>
      <c r="BD4" s="131" t="s">
        <v>86</v>
      </c>
    </row>
    <row r="5" s="1" customFormat="1" ht="6.96" customHeight="1">
      <c r="B5" s="23"/>
      <c r="L5" s="23"/>
      <c r="AZ5" s="131" t="s">
        <v>996</v>
      </c>
      <c r="BA5" s="131" t="s">
        <v>108</v>
      </c>
      <c r="BB5" s="131" t="s">
        <v>102</v>
      </c>
      <c r="BC5" s="131" t="s">
        <v>997</v>
      </c>
      <c r="BD5" s="131" t="s">
        <v>86</v>
      </c>
    </row>
    <row r="6" s="1" customFormat="1" ht="12" customHeight="1">
      <c r="B6" s="23"/>
      <c r="D6" s="136" t="s">
        <v>16</v>
      </c>
      <c r="L6" s="23"/>
      <c r="AZ6" s="131" t="s">
        <v>998</v>
      </c>
      <c r="BA6" s="131" t="s">
        <v>999</v>
      </c>
      <c r="BB6" s="131" t="s">
        <v>102</v>
      </c>
      <c r="BC6" s="131" t="s">
        <v>1000</v>
      </c>
      <c r="BD6" s="131" t="s">
        <v>86</v>
      </c>
    </row>
    <row r="7" s="1" customFormat="1" ht="16.5" customHeight="1">
      <c r="B7" s="23"/>
      <c r="E7" s="137" t="str">
        <f>'Rekapitulace stavby'!K6</f>
        <v>Brno, Leitnerova IV - rekonstrukce vodovodu</v>
      </c>
      <c r="F7" s="136"/>
      <c r="G7" s="136"/>
      <c r="H7" s="136"/>
      <c r="L7" s="23"/>
      <c r="AZ7" s="131" t="s">
        <v>1001</v>
      </c>
      <c r="BA7" s="131" t="s">
        <v>1001</v>
      </c>
      <c r="BB7" s="131" t="s">
        <v>102</v>
      </c>
      <c r="BC7" s="131" t="s">
        <v>1002</v>
      </c>
      <c r="BD7" s="131" t="s">
        <v>86</v>
      </c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1003</v>
      </c>
      <c r="BA8" s="131" t="s">
        <v>1004</v>
      </c>
      <c r="BB8" s="131" t="s">
        <v>102</v>
      </c>
      <c r="BC8" s="131" t="s">
        <v>1005</v>
      </c>
      <c r="BD8" s="131" t="s">
        <v>86</v>
      </c>
    </row>
    <row r="9" s="2" customFormat="1" ht="16.5" customHeight="1">
      <c r="A9" s="41"/>
      <c r="B9" s="47"/>
      <c r="C9" s="41"/>
      <c r="D9" s="41"/>
      <c r="E9" s="139" t="s">
        <v>1006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1007</v>
      </c>
      <c r="BA9" s="131" t="s">
        <v>1008</v>
      </c>
      <c r="BB9" s="131" t="s">
        <v>102</v>
      </c>
      <c r="BC9" s="131" t="s">
        <v>1009</v>
      </c>
      <c r="BD9" s="131" t="s">
        <v>86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1010</v>
      </c>
      <c r="BA10" s="131" t="s">
        <v>1011</v>
      </c>
      <c r="BB10" s="131" t="s">
        <v>102</v>
      </c>
      <c r="BC10" s="131" t="s">
        <v>1012</v>
      </c>
      <c r="BD10" s="131" t="s">
        <v>86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1013</v>
      </c>
      <c r="BA11" s="131" t="s">
        <v>1014</v>
      </c>
      <c r="BB11" s="131" t="s">
        <v>102</v>
      </c>
      <c r="BC11" s="131" t="s">
        <v>1015</v>
      </c>
      <c r="BD11" s="131" t="s">
        <v>86</v>
      </c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6. 11. 2023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29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40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148">
        <f>ROUND(J88,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44</v>
      </c>
      <c r="G32" s="41"/>
      <c r="H32" s="41"/>
      <c r="I32" s="149" t="s">
        <v>43</v>
      </c>
      <c r="J32" s="149" t="s">
        <v>45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46</v>
      </c>
      <c r="E33" s="136" t="s">
        <v>47</v>
      </c>
      <c r="F33" s="151">
        <f>ROUND((SUM(BE88:BE337)),  2)</f>
        <v>0</v>
      </c>
      <c r="G33" s="41"/>
      <c r="H33" s="41"/>
      <c r="I33" s="152">
        <v>0.20999999999999999</v>
      </c>
      <c r="J33" s="151">
        <f>ROUND(((SUM(BE88:BE337))*I33),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48</v>
      </c>
      <c r="F34" s="151">
        <f>ROUND((SUM(BF88:BF337)),  2)</f>
        <v>0</v>
      </c>
      <c r="G34" s="41"/>
      <c r="H34" s="41"/>
      <c r="I34" s="152">
        <v>0.14999999999999999</v>
      </c>
      <c r="J34" s="151">
        <f>ROUND(((SUM(BF88:BF337))*I34),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49</v>
      </c>
      <c r="F35" s="151">
        <f>ROUND((SUM(BG88:BG337)),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50</v>
      </c>
      <c r="F36" s="151">
        <f>ROUND((SUM(BH88:BH337)),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51</v>
      </c>
      <c r="F37" s="151">
        <f>ROUND((SUM(BI88:BI337)),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52</v>
      </c>
      <c r="E39" s="155"/>
      <c r="F39" s="155"/>
      <c r="G39" s="156" t="s">
        <v>53</v>
      </c>
      <c r="H39" s="157" t="s">
        <v>54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Brno, Leitnerova IV - rekonstrukce vodovodu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Část B - Náhradní zásobení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6. 11. 2023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33</v>
      </c>
      <c r="J54" s="39" t="str">
        <f>E21</f>
        <v>AQUATIS a.s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157</v>
      </c>
      <c r="D57" s="166"/>
      <c r="E57" s="166"/>
      <c r="F57" s="166"/>
      <c r="G57" s="166"/>
      <c r="H57" s="166"/>
      <c r="I57" s="166"/>
      <c r="J57" s="167" t="s">
        <v>158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74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9" customFormat="1" ht="24.96" customHeight="1">
      <c r="A60" s="9"/>
      <c r="B60" s="169"/>
      <c r="C60" s="170"/>
      <c r="D60" s="171" t="s">
        <v>160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161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165</v>
      </c>
      <c r="E62" s="178"/>
      <c r="F62" s="178"/>
      <c r="G62" s="178"/>
      <c r="H62" s="178"/>
      <c r="I62" s="178"/>
      <c r="J62" s="179">
        <f>J206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169</v>
      </c>
      <c r="E63" s="178"/>
      <c r="F63" s="178"/>
      <c r="G63" s="178"/>
      <c r="H63" s="178"/>
      <c r="I63" s="178"/>
      <c r="J63" s="179">
        <f>J296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9"/>
      <c r="C64" s="170"/>
      <c r="D64" s="171" t="s">
        <v>171</v>
      </c>
      <c r="E64" s="172"/>
      <c r="F64" s="172"/>
      <c r="G64" s="172"/>
      <c r="H64" s="172"/>
      <c r="I64" s="172"/>
      <c r="J64" s="173">
        <f>J300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5"/>
      <c r="C65" s="176"/>
      <c r="D65" s="177" t="s">
        <v>1016</v>
      </c>
      <c r="E65" s="178"/>
      <c r="F65" s="178"/>
      <c r="G65" s="178"/>
      <c r="H65" s="178"/>
      <c r="I65" s="178"/>
      <c r="J65" s="179">
        <f>J301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170</v>
      </c>
      <c r="E66" s="178"/>
      <c r="F66" s="178"/>
      <c r="G66" s="178"/>
      <c r="H66" s="178"/>
      <c r="I66" s="178"/>
      <c r="J66" s="179">
        <f>J312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1017</v>
      </c>
      <c r="E67" s="172"/>
      <c r="F67" s="172"/>
      <c r="G67" s="172"/>
      <c r="H67" s="172"/>
      <c r="I67" s="172"/>
      <c r="J67" s="173">
        <f>J330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1018</v>
      </c>
      <c r="E68" s="178"/>
      <c r="F68" s="178"/>
      <c r="G68" s="178"/>
      <c r="H68" s="178"/>
      <c r="I68" s="178"/>
      <c r="J68" s="179">
        <f>J331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173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4" t="str">
        <f>E7</f>
        <v>Brno, Leitnerova IV - rekonstrukce vodovodu</v>
      </c>
      <c r="F78" s="35"/>
      <c r="G78" s="35"/>
      <c r="H78" s="35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113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Část B - Náhradní zásobení</v>
      </c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Brno</v>
      </c>
      <c r="G82" s="43"/>
      <c r="H82" s="43"/>
      <c r="I82" s="35" t="s">
        <v>23</v>
      </c>
      <c r="J82" s="75" t="str">
        <f>IF(J12="","",J12)</f>
        <v>6. 11. 2023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</v>
      </c>
      <c r="G84" s="43"/>
      <c r="H84" s="43"/>
      <c r="I84" s="35" t="s">
        <v>33</v>
      </c>
      <c r="J84" s="39" t="str">
        <f>E21</f>
        <v>AQUATIS a.s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31</v>
      </c>
      <c r="D85" s="43"/>
      <c r="E85" s="43"/>
      <c r="F85" s="30" t="str">
        <f>IF(E18="","",E18)</f>
        <v>Vyplň údaj</v>
      </c>
      <c r="G85" s="43"/>
      <c r="H85" s="43"/>
      <c r="I85" s="35" t="s">
        <v>38</v>
      </c>
      <c r="J85" s="39" t="str">
        <f>E24</f>
        <v xml:space="preserve"> 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1"/>
      <c r="B87" s="182"/>
      <c r="C87" s="183" t="s">
        <v>174</v>
      </c>
      <c r="D87" s="184" t="s">
        <v>61</v>
      </c>
      <c r="E87" s="184" t="s">
        <v>57</v>
      </c>
      <c r="F87" s="184" t="s">
        <v>58</v>
      </c>
      <c r="G87" s="184" t="s">
        <v>175</v>
      </c>
      <c r="H87" s="184" t="s">
        <v>176</v>
      </c>
      <c r="I87" s="184" t="s">
        <v>177</v>
      </c>
      <c r="J87" s="184" t="s">
        <v>158</v>
      </c>
      <c r="K87" s="185" t="s">
        <v>178</v>
      </c>
      <c r="L87" s="186"/>
      <c r="M87" s="95" t="s">
        <v>19</v>
      </c>
      <c r="N87" s="96" t="s">
        <v>46</v>
      </c>
      <c r="O87" s="96" t="s">
        <v>179</v>
      </c>
      <c r="P87" s="96" t="s">
        <v>180</v>
      </c>
      <c r="Q87" s="96" t="s">
        <v>181</v>
      </c>
      <c r="R87" s="96" t="s">
        <v>182</v>
      </c>
      <c r="S87" s="96" t="s">
        <v>183</v>
      </c>
      <c r="T87" s="97" t="s">
        <v>184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1"/>
      <c r="B88" s="42"/>
      <c r="C88" s="102" t="s">
        <v>185</v>
      </c>
      <c r="D88" s="43"/>
      <c r="E88" s="43"/>
      <c r="F88" s="43"/>
      <c r="G88" s="43"/>
      <c r="H88" s="43"/>
      <c r="I88" s="43"/>
      <c r="J88" s="187">
        <f>BK88</f>
        <v>0</v>
      </c>
      <c r="K88" s="43"/>
      <c r="L88" s="47"/>
      <c r="M88" s="98"/>
      <c r="N88" s="188"/>
      <c r="O88" s="99"/>
      <c r="P88" s="189">
        <f>P89+P300+P330</f>
        <v>0</v>
      </c>
      <c r="Q88" s="99"/>
      <c r="R88" s="189">
        <f>R89+R300+R330</f>
        <v>1.7565363200000002</v>
      </c>
      <c r="S88" s="99"/>
      <c r="T88" s="190">
        <f>T89+T300+T330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75</v>
      </c>
      <c r="AU88" s="20" t="s">
        <v>159</v>
      </c>
      <c r="BK88" s="191">
        <f>BK89+BK300+BK330</f>
        <v>0</v>
      </c>
    </row>
    <row r="89" s="12" customFormat="1" ht="25.92" customHeight="1">
      <c r="A89" s="12"/>
      <c r="B89" s="192"/>
      <c r="C89" s="193"/>
      <c r="D89" s="194" t="s">
        <v>75</v>
      </c>
      <c r="E89" s="195" t="s">
        <v>186</v>
      </c>
      <c r="F89" s="195" t="s">
        <v>187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P90+P206+P296</f>
        <v>0</v>
      </c>
      <c r="Q89" s="200"/>
      <c r="R89" s="201">
        <f>R90+R206+R296</f>
        <v>1.4931524600000001</v>
      </c>
      <c r="S89" s="200"/>
      <c r="T89" s="202">
        <f>T90+T206+T296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84</v>
      </c>
      <c r="AT89" s="204" t="s">
        <v>75</v>
      </c>
      <c r="AU89" s="204" t="s">
        <v>76</v>
      </c>
      <c r="AY89" s="203" t="s">
        <v>188</v>
      </c>
      <c r="BK89" s="205">
        <f>BK90+BK206+BK296</f>
        <v>0</v>
      </c>
    </row>
    <row r="90" s="12" customFormat="1" ht="22.8" customHeight="1">
      <c r="A90" s="12"/>
      <c r="B90" s="192"/>
      <c r="C90" s="193"/>
      <c r="D90" s="194" t="s">
        <v>75</v>
      </c>
      <c r="E90" s="206" t="s">
        <v>84</v>
      </c>
      <c r="F90" s="206" t="s">
        <v>189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SUM(P91:P205)</f>
        <v>0</v>
      </c>
      <c r="Q90" s="200"/>
      <c r="R90" s="201">
        <f>SUM(R91:R205)</f>
        <v>0.10885236</v>
      </c>
      <c r="S90" s="200"/>
      <c r="T90" s="202">
        <f>SUM(T91:T205)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84</v>
      </c>
      <c r="AT90" s="204" t="s">
        <v>75</v>
      </c>
      <c r="AU90" s="204" t="s">
        <v>84</v>
      </c>
      <c r="AY90" s="203" t="s">
        <v>188</v>
      </c>
      <c r="BK90" s="205">
        <f>SUM(BK91:BK205)</f>
        <v>0</v>
      </c>
    </row>
    <row r="91" s="2" customFormat="1" ht="16.5" customHeight="1">
      <c r="A91" s="41"/>
      <c r="B91" s="42"/>
      <c r="C91" s="208" t="s">
        <v>84</v>
      </c>
      <c r="D91" s="208" t="s">
        <v>190</v>
      </c>
      <c r="E91" s="209" t="s">
        <v>1019</v>
      </c>
      <c r="F91" s="210" t="s">
        <v>1020</v>
      </c>
      <c r="G91" s="211" t="s">
        <v>95</v>
      </c>
      <c r="H91" s="212">
        <v>38.25</v>
      </c>
      <c r="I91" s="213"/>
      <c r="J91" s="214">
        <f>ROUND(I91*H91,2)</f>
        <v>0</v>
      </c>
      <c r="K91" s="210" t="s">
        <v>193</v>
      </c>
      <c r="L91" s="47"/>
      <c r="M91" s="215" t="s">
        <v>19</v>
      </c>
      <c r="N91" s="216" t="s">
        <v>47</v>
      </c>
      <c r="O91" s="87"/>
      <c r="P91" s="217">
        <f>O91*H91</f>
        <v>0</v>
      </c>
      <c r="Q91" s="217">
        <v>0.00064000000000000005</v>
      </c>
      <c r="R91" s="217">
        <f>Q91*H91</f>
        <v>0.024480000000000002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116</v>
      </c>
      <c r="AT91" s="219" t="s">
        <v>190</v>
      </c>
      <c r="AU91" s="219" t="s">
        <v>86</v>
      </c>
      <c r="AY91" s="20" t="s">
        <v>188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84</v>
      </c>
      <c r="BK91" s="220">
        <f>ROUND(I91*H91,2)</f>
        <v>0</v>
      </c>
      <c r="BL91" s="20" t="s">
        <v>116</v>
      </c>
      <c r="BM91" s="219" t="s">
        <v>1021</v>
      </c>
    </row>
    <row r="92" s="2" customFormat="1">
      <c r="A92" s="41"/>
      <c r="B92" s="42"/>
      <c r="C92" s="43"/>
      <c r="D92" s="221" t="s">
        <v>195</v>
      </c>
      <c r="E92" s="43"/>
      <c r="F92" s="222" t="s">
        <v>1022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195</v>
      </c>
      <c r="AU92" s="20" t="s">
        <v>86</v>
      </c>
    </row>
    <row r="93" s="2" customFormat="1">
      <c r="A93" s="41"/>
      <c r="B93" s="42"/>
      <c r="C93" s="43"/>
      <c r="D93" s="226" t="s">
        <v>197</v>
      </c>
      <c r="E93" s="43"/>
      <c r="F93" s="227" t="s">
        <v>1023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197</v>
      </c>
      <c r="AU93" s="20" t="s">
        <v>86</v>
      </c>
    </row>
    <row r="94" s="13" customFormat="1">
      <c r="A94" s="13"/>
      <c r="B94" s="229"/>
      <c r="C94" s="230"/>
      <c r="D94" s="221" t="s">
        <v>201</v>
      </c>
      <c r="E94" s="231" t="s">
        <v>19</v>
      </c>
      <c r="F94" s="232" t="s">
        <v>1024</v>
      </c>
      <c r="G94" s="230"/>
      <c r="H94" s="231" t="s">
        <v>19</v>
      </c>
      <c r="I94" s="233"/>
      <c r="J94" s="230"/>
      <c r="K94" s="230"/>
      <c r="L94" s="234"/>
      <c r="M94" s="235"/>
      <c r="N94" s="236"/>
      <c r="O94" s="236"/>
      <c r="P94" s="236"/>
      <c r="Q94" s="236"/>
      <c r="R94" s="236"/>
      <c r="S94" s="236"/>
      <c r="T94" s="237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8" t="s">
        <v>201</v>
      </c>
      <c r="AU94" s="238" t="s">
        <v>86</v>
      </c>
      <c r="AV94" s="13" t="s">
        <v>84</v>
      </c>
      <c r="AW94" s="13" t="s">
        <v>37</v>
      </c>
      <c r="AX94" s="13" t="s">
        <v>76</v>
      </c>
      <c r="AY94" s="238" t="s">
        <v>188</v>
      </c>
    </row>
    <row r="95" s="14" customFormat="1">
      <c r="A95" s="14"/>
      <c r="B95" s="239"/>
      <c r="C95" s="240"/>
      <c r="D95" s="221" t="s">
        <v>201</v>
      </c>
      <c r="E95" s="241" t="s">
        <v>19</v>
      </c>
      <c r="F95" s="242" t="s">
        <v>1025</v>
      </c>
      <c r="G95" s="240"/>
      <c r="H95" s="243">
        <v>22.5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9" t="s">
        <v>201</v>
      </c>
      <c r="AU95" s="249" t="s">
        <v>86</v>
      </c>
      <c r="AV95" s="14" t="s">
        <v>86</v>
      </c>
      <c r="AW95" s="14" t="s">
        <v>37</v>
      </c>
      <c r="AX95" s="14" t="s">
        <v>76</v>
      </c>
      <c r="AY95" s="249" t="s">
        <v>188</v>
      </c>
    </row>
    <row r="96" s="14" customFormat="1">
      <c r="A96" s="14"/>
      <c r="B96" s="239"/>
      <c r="C96" s="240"/>
      <c r="D96" s="221" t="s">
        <v>201</v>
      </c>
      <c r="E96" s="241" t="s">
        <v>19</v>
      </c>
      <c r="F96" s="242" t="s">
        <v>1026</v>
      </c>
      <c r="G96" s="240"/>
      <c r="H96" s="243">
        <v>15.75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9" t="s">
        <v>201</v>
      </c>
      <c r="AU96" s="249" t="s">
        <v>86</v>
      </c>
      <c r="AV96" s="14" t="s">
        <v>86</v>
      </c>
      <c r="AW96" s="14" t="s">
        <v>37</v>
      </c>
      <c r="AX96" s="14" t="s">
        <v>76</v>
      </c>
      <c r="AY96" s="249" t="s">
        <v>188</v>
      </c>
    </row>
    <row r="97" s="15" customFormat="1">
      <c r="A97" s="15"/>
      <c r="B97" s="250"/>
      <c r="C97" s="251"/>
      <c r="D97" s="221" t="s">
        <v>201</v>
      </c>
      <c r="E97" s="252" t="s">
        <v>19</v>
      </c>
      <c r="F97" s="253" t="s">
        <v>224</v>
      </c>
      <c r="G97" s="251"/>
      <c r="H97" s="254">
        <v>38.25</v>
      </c>
      <c r="I97" s="255"/>
      <c r="J97" s="251"/>
      <c r="K97" s="251"/>
      <c r="L97" s="256"/>
      <c r="M97" s="257"/>
      <c r="N97" s="258"/>
      <c r="O97" s="258"/>
      <c r="P97" s="258"/>
      <c r="Q97" s="258"/>
      <c r="R97" s="258"/>
      <c r="S97" s="258"/>
      <c r="T97" s="25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0" t="s">
        <v>201</v>
      </c>
      <c r="AU97" s="260" t="s">
        <v>86</v>
      </c>
      <c r="AV97" s="15" t="s">
        <v>116</v>
      </c>
      <c r="AW97" s="15" t="s">
        <v>37</v>
      </c>
      <c r="AX97" s="15" t="s">
        <v>84</v>
      </c>
      <c r="AY97" s="260" t="s">
        <v>188</v>
      </c>
    </row>
    <row r="98" s="2" customFormat="1" ht="16.5" customHeight="1">
      <c r="A98" s="41"/>
      <c r="B98" s="42"/>
      <c r="C98" s="208" t="s">
        <v>86</v>
      </c>
      <c r="D98" s="208" t="s">
        <v>190</v>
      </c>
      <c r="E98" s="209" t="s">
        <v>1027</v>
      </c>
      <c r="F98" s="210" t="s">
        <v>1028</v>
      </c>
      <c r="G98" s="211" t="s">
        <v>95</v>
      </c>
      <c r="H98" s="212">
        <v>38.25</v>
      </c>
      <c r="I98" s="213"/>
      <c r="J98" s="214">
        <f>ROUND(I98*H98,2)</f>
        <v>0</v>
      </c>
      <c r="K98" s="210" t="s">
        <v>193</v>
      </c>
      <c r="L98" s="47"/>
      <c r="M98" s="215" t="s">
        <v>19</v>
      </c>
      <c r="N98" s="216" t="s">
        <v>47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116</v>
      </c>
      <c r="AT98" s="219" t="s">
        <v>190</v>
      </c>
      <c r="AU98" s="219" t="s">
        <v>86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84</v>
      </c>
      <c r="BK98" s="220">
        <f>ROUND(I98*H98,2)</f>
        <v>0</v>
      </c>
      <c r="BL98" s="20" t="s">
        <v>116</v>
      </c>
      <c r="BM98" s="219" t="s">
        <v>1029</v>
      </c>
    </row>
    <row r="99" s="2" customFormat="1">
      <c r="A99" s="41"/>
      <c r="B99" s="42"/>
      <c r="C99" s="43"/>
      <c r="D99" s="221" t="s">
        <v>195</v>
      </c>
      <c r="E99" s="43"/>
      <c r="F99" s="222" t="s">
        <v>1030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195</v>
      </c>
      <c r="AU99" s="20" t="s">
        <v>86</v>
      </c>
    </row>
    <row r="100" s="2" customFormat="1">
      <c r="A100" s="41"/>
      <c r="B100" s="42"/>
      <c r="C100" s="43"/>
      <c r="D100" s="226" t="s">
        <v>197</v>
      </c>
      <c r="E100" s="43"/>
      <c r="F100" s="227" t="s">
        <v>1031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197</v>
      </c>
      <c r="AU100" s="20" t="s">
        <v>86</v>
      </c>
    </row>
    <row r="101" s="13" customFormat="1">
      <c r="A101" s="13"/>
      <c r="B101" s="229"/>
      <c r="C101" s="230"/>
      <c r="D101" s="221" t="s">
        <v>201</v>
      </c>
      <c r="E101" s="231" t="s">
        <v>19</v>
      </c>
      <c r="F101" s="232" t="s">
        <v>1024</v>
      </c>
      <c r="G101" s="230"/>
      <c r="H101" s="231" t="s">
        <v>19</v>
      </c>
      <c r="I101" s="233"/>
      <c r="J101" s="230"/>
      <c r="K101" s="230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201</v>
      </c>
      <c r="AU101" s="238" t="s">
        <v>86</v>
      </c>
      <c r="AV101" s="13" t="s">
        <v>84</v>
      </c>
      <c r="AW101" s="13" t="s">
        <v>37</v>
      </c>
      <c r="AX101" s="13" t="s">
        <v>76</v>
      </c>
      <c r="AY101" s="238" t="s">
        <v>188</v>
      </c>
    </row>
    <row r="102" s="14" customFormat="1">
      <c r="A102" s="14"/>
      <c r="B102" s="239"/>
      <c r="C102" s="240"/>
      <c r="D102" s="221" t="s">
        <v>201</v>
      </c>
      <c r="E102" s="241" t="s">
        <v>19</v>
      </c>
      <c r="F102" s="242" t="s">
        <v>1025</v>
      </c>
      <c r="G102" s="240"/>
      <c r="H102" s="243">
        <v>22.5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9" t="s">
        <v>201</v>
      </c>
      <c r="AU102" s="249" t="s">
        <v>86</v>
      </c>
      <c r="AV102" s="14" t="s">
        <v>86</v>
      </c>
      <c r="AW102" s="14" t="s">
        <v>37</v>
      </c>
      <c r="AX102" s="14" t="s">
        <v>76</v>
      </c>
      <c r="AY102" s="249" t="s">
        <v>188</v>
      </c>
    </row>
    <row r="103" s="14" customFormat="1">
      <c r="A103" s="14"/>
      <c r="B103" s="239"/>
      <c r="C103" s="240"/>
      <c r="D103" s="221" t="s">
        <v>201</v>
      </c>
      <c r="E103" s="241" t="s">
        <v>19</v>
      </c>
      <c r="F103" s="242" t="s">
        <v>1026</v>
      </c>
      <c r="G103" s="240"/>
      <c r="H103" s="243">
        <v>15.75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201</v>
      </c>
      <c r="AU103" s="249" t="s">
        <v>86</v>
      </c>
      <c r="AV103" s="14" t="s">
        <v>86</v>
      </c>
      <c r="AW103" s="14" t="s">
        <v>37</v>
      </c>
      <c r="AX103" s="14" t="s">
        <v>76</v>
      </c>
      <c r="AY103" s="249" t="s">
        <v>188</v>
      </c>
    </row>
    <row r="104" s="15" customFormat="1">
      <c r="A104" s="15"/>
      <c r="B104" s="250"/>
      <c r="C104" s="251"/>
      <c r="D104" s="221" t="s">
        <v>201</v>
      </c>
      <c r="E104" s="252" t="s">
        <v>19</v>
      </c>
      <c r="F104" s="253" t="s">
        <v>224</v>
      </c>
      <c r="G104" s="251"/>
      <c r="H104" s="254">
        <v>38.25</v>
      </c>
      <c r="I104" s="255"/>
      <c r="J104" s="251"/>
      <c r="K104" s="251"/>
      <c r="L104" s="256"/>
      <c r="M104" s="257"/>
      <c r="N104" s="258"/>
      <c r="O104" s="258"/>
      <c r="P104" s="258"/>
      <c r="Q104" s="258"/>
      <c r="R104" s="258"/>
      <c r="S104" s="258"/>
      <c r="T104" s="259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0" t="s">
        <v>201</v>
      </c>
      <c r="AU104" s="260" t="s">
        <v>86</v>
      </c>
      <c r="AV104" s="15" t="s">
        <v>116</v>
      </c>
      <c r="AW104" s="15" t="s">
        <v>37</v>
      </c>
      <c r="AX104" s="15" t="s">
        <v>84</v>
      </c>
      <c r="AY104" s="260" t="s">
        <v>188</v>
      </c>
    </row>
    <row r="105" s="2" customFormat="1" ht="21.75" customHeight="1">
      <c r="A105" s="41"/>
      <c r="B105" s="42"/>
      <c r="C105" s="208" t="s">
        <v>210</v>
      </c>
      <c r="D105" s="208" t="s">
        <v>190</v>
      </c>
      <c r="E105" s="209" t="s">
        <v>1032</v>
      </c>
      <c r="F105" s="210" t="s">
        <v>1033</v>
      </c>
      <c r="G105" s="211" t="s">
        <v>102</v>
      </c>
      <c r="H105" s="212">
        <v>18.324999999999999</v>
      </c>
      <c r="I105" s="213"/>
      <c r="J105" s="214">
        <f>ROUND(I105*H105,2)</f>
        <v>0</v>
      </c>
      <c r="K105" s="210" t="s">
        <v>193</v>
      </c>
      <c r="L105" s="47"/>
      <c r="M105" s="215" t="s">
        <v>19</v>
      </c>
      <c r="N105" s="216" t="s">
        <v>47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116</v>
      </c>
      <c r="AT105" s="219" t="s">
        <v>190</v>
      </c>
      <c r="AU105" s="219" t="s">
        <v>86</v>
      </c>
      <c r="AY105" s="20" t="s">
        <v>188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84</v>
      </c>
      <c r="BK105" s="220">
        <f>ROUND(I105*H105,2)</f>
        <v>0</v>
      </c>
      <c r="BL105" s="20" t="s">
        <v>116</v>
      </c>
      <c r="BM105" s="219" t="s">
        <v>292</v>
      </c>
    </row>
    <row r="106" s="2" customFormat="1">
      <c r="A106" s="41"/>
      <c r="B106" s="42"/>
      <c r="C106" s="43"/>
      <c r="D106" s="221" t="s">
        <v>195</v>
      </c>
      <c r="E106" s="43"/>
      <c r="F106" s="222" t="s">
        <v>1034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195</v>
      </c>
      <c r="AU106" s="20" t="s">
        <v>86</v>
      </c>
    </row>
    <row r="107" s="2" customFormat="1">
      <c r="A107" s="41"/>
      <c r="B107" s="42"/>
      <c r="C107" s="43"/>
      <c r="D107" s="226" t="s">
        <v>197</v>
      </c>
      <c r="E107" s="43"/>
      <c r="F107" s="227" t="s">
        <v>1035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197</v>
      </c>
      <c r="AU107" s="20" t="s">
        <v>86</v>
      </c>
    </row>
    <row r="108" s="13" customFormat="1">
      <c r="A108" s="13"/>
      <c r="B108" s="229"/>
      <c r="C108" s="230"/>
      <c r="D108" s="221" t="s">
        <v>201</v>
      </c>
      <c r="E108" s="231" t="s">
        <v>19</v>
      </c>
      <c r="F108" s="232" t="s">
        <v>1036</v>
      </c>
      <c r="G108" s="230"/>
      <c r="H108" s="231" t="s">
        <v>19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201</v>
      </c>
      <c r="AU108" s="238" t="s">
        <v>86</v>
      </c>
      <c r="AV108" s="13" t="s">
        <v>84</v>
      </c>
      <c r="AW108" s="13" t="s">
        <v>37</v>
      </c>
      <c r="AX108" s="13" t="s">
        <v>76</v>
      </c>
      <c r="AY108" s="238" t="s">
        <v>188</v>
      </c>
    </row>
    <row r="109" s="13" customFormat="1">
      <c r="A109" s="13"/>
      <c r="B109" s="229"/>
      <c r="C109" s="230"/>
      <c r="D109" s="221" t="s">
        <v>201</v>
      </c>
      <c r="E109" s="231" t="s">
        <v>19</v>
      </c>
      <c r="F109" s="232" t="s">
        <v>1037</v>
      </c>
      <c r="G109" s="230"/>
      <c r="H109" s="231" t="s">
        <v>19</v>
      </c>
      <c r="I109" s="233"/>
      <c r="J109" s="230"/>
      <c r="K109" s="230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201</v>
      </c>
      <c r="AU109" s="238" t="s">
        <v>86</v>
      </c>
      <c r="AV109" s="13" t="s">
        <v>84</v>
      </c>
      <c r="AW109" s="13" t="s">
        <v>37</v>
      </c>
      <c r="AX109" s="13" t="s">
        <v>76</v>
      </c>
      <c r="AY109" s="238" t="s">
        <v>188</v>
      </c>
    </row>
    <row r="110" s="14" customFormat="1">
      <c r="A110" s="14"/>
      <c r="B110" s="239"/>
      <c r="C110" s="240"/>
      <c r="D110" s="221" t="s">
        <v>201</v>
      </c>
      <c r="E110" s="241" t="s">
        <v>19</v>
      </c>
      <c r="F110" s="242" t="s">
        <v>1038</v>
      </c>
      <c r="G110" s="240"/>
      <c r="H110" s="243">
        <v>27.562999999999999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9" t="s">
        <v>201</v>
      </c>
      <c r="AU110" s="249" t="s">
        <v>86</v>
      </c>
      <c r="AV110" s="14" t="s">
        <v>86</v>
      </c>
      <c r="AW110" s="14" t="s">
        <v>37</v>
      </c>
      <c r="AX110" s="14" t="s">
        <v>76</v>
      </c>
      <c r="AY110" s="249" t="s">
        <v>188</v>
      </c>
    </row>
    <row r="111" s="13" customFormat="1">
      <c r="A111" s="13"/>
      <c r="B111" s="229"/>
      <c r="C111" s="230"/>
      <c r="D111" s="221" t="s">
        <v>201</v>
      </c>
      <c r="E111" s="231" t="s">
        <v>19</v>
      </c>
      <c r="F111" s="232" t="s">
        <v>1039</v>
      </c>
      <c r="G111" s="230"/>
      <c r="H111" s="231" t="s">
        <v>19</v>
      </c>
      <c r="I111" s="233"/>
      <c r="J111" s="230"/>
      <c r="K111" s="230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201</v>
      </c>
      <c r="AU111" s="238" t="s">
        <v>86</v>
      </c>
      <c r="AV111" s="13" t="s">
        <v>84</v>
      </c>
      <c r="AW111" s="13" t="s">
        <v>37</v>
      </c>
      <c r="AX111" s="13" t="s">
        <v>76</v>
      </c>
      <c r="AY111" s="238" t="s">
        <v>188</v>
      </c>
    </row>
    <row r="112" s="14" customFormat="1">
      <c r="A112" s="14"/>
      <c r="B112" s="239"/>
      <c r="C112" s="240"/>
      <c r="D112" s="221" t="s">
        <v>201</v>
      </c>
      <c r="E112" s="241" t="s">
        <v>19</v>
      </c>
      <c r="F112" s="242" t="s">
        <v>1040</v>
      </c>
      <c r="G112" s="240"/>
      <c r="H112" s="243">
        <v>3.3900000000000001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9" t="s">
        <v>201</v>
      </c>
      <c r="AU112" s="249" t="s">
        <v>86</v>
      </c>
      <c r="AV112" s="14" t="s">
        <v>86</v>
      </c>
      <c r="AW112" s="14" t="s">
        <v>37</v>
      </c>
      <c r="AX112" s="14" t="s">
        <v>76</v>
      </c>
      <c r="AY112" s="249" t="s">
        <v>188</v>
      </c>
    </row>
    <row r="113" s="16" customFormat="1">
      <c r="A113" s="16"/>
      <c r="B113" s="274"/>
      <c r="C113" s="275"/>
      <c r="D113" s="221" t="s">
        <v>201</v>
      </c>
      <c r="E113" s="276" t="s">
        <v>993</v>
      </c>
      <c r="F113" s="277" t="s">
        <v>1041</v>
      </c>
      <c r="G113" s="275"/>
      <c r="H113" s="278">
        <v>30.952999999999999</v>
      </c>
      <c r="I113" s="279"/>
      <c r="J113" s="275"/>
      <c r="K113" s="275"/>
      <c r="L113" s="280"/>
      <c r="M113" s="281"/>
      <c r="N113" s="282"/>
      <c r="O113" s="282"/>
      <c r="P113" s="282"/>
      <c r="Q113" s="282"/>
      <c r="R113" s="282"/>
      <c r="S113" s="282"/>
      <c r="T113" s="283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4" t="s">
        <v>201</v>
      </c>
      <c r="AU113" s="284" t="s">
        <v>86</v>
      </c>
      <c r="AV113" s="16" t="s">
        <v>210</v>
      </c>
      <c r="AW113" s="16" t="s">
        <v>37</v>
      </c>
      <c r="AX113" s="16" t="s">
        <v>76</v>
      </c>
      <c r="AY113" s="284" t="s">
        <v>188</v>
      </c>
    </row>
    <row r="114" s="13" customFormat="1">
      <c r="A114" s="13"/>
      <c r="B114" s="229"/>
      <c r="C114" s="230"/>
      <c r="D114" s="221" t="s">
        <v>201</v>
      </c>
      <c r="E114" s="231" t="s">
        <v>19</v>
      </c>
      <c r="F114" s="232" t="s">
        <v>1042</v>
      </c>
      <c r="G114" s="230"/>
      <c r="H114" s="231" t="s">
        <v>19</v>
      </c>
      <c r="I114" s="233"/>
      <c r="J114" s="230"/>
      <c r="K114" s="230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201</v>
      </c>
      <c r="AU114" s="238" t="s">
        <v>86</v>
      </c>
      <c r="AV114" s="13" t="s">
        <v>84</v>
      </c>
      <c r="AW114" s="13" t="s">
        <v>37</v>
      </c>
      <c r="AX114" s="13" t="s">
        <v>76</v>
      </c>
      <c r="AY114" s="238" t="s">
        <v>188</v>
      </c>
    </row>
    <row r="115" s="13" customFormat="1">
      <c r="A115" s="13"/>
      <c r="B115" s="229"/>
      <c r="C115" s="230"/>
      <c r="D115" s="221" t="s">
        <v>201</v>
      </c>
      <c r="E115" s="231" t="s">
        <v>19</v>
      </c>
      <c r="F115" s="232" t="s">
        <v>1043</v>
      </c>
      <c r="G115" s="230"/>
      <c r="H115" s="231" t="s">
        <v>19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201</v>
      </c>
      <c r="AU115" s="238" t="s">
        <v>86</v>
      </c>
      <c r="AV115" s="13" t="s">
        <v>84</v>
      </c>
      <c r="AW115" s="13" t="s">
        <v>37</v>
      </c>
      <c r="AX115" s="13" t="s">
        <v>76</v>
      </c>
      <c r="AY115" s="238" t="s">
        <v>188</v>
      </c>
    </row>
    <row r="116" s="14" customFormat="1">
      <c r="A116" s="14"/>
      <c r="B116" s="239"/>
      <c r="C116" s="240"/>
      <c r="D116" s="221" t="s">
        <v>201</v>
      </c>
      <c r="E116" s="241" t="s">
        <v>19</v>
      </c>
      <c r="F116" s="242" t="s">
        <v>1044</v>
      </c>
      <c r="G116" s="240"/>
      <c r="H116" s="243">
        <v>2.8479999999999999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201</v>
      </c>
      <c r="AU116" s="249" t="s">
        <v>86</v>
      </c>
      <c r="AV116" s="14" t="s">
        <v>86</v>
      </c>
      <c r="AW116" s="14" t="s">
        <v>37</v>
      </c>
      <c r="AX116" s="14" t="s">
        <v>76</v>
      </c>
      <c r="AY116" s="249" t="s">
        <v>188</v>
      </c>
    </row>
    <row r="117" s="16" customFormat="1">
      <c r="A117" s="16"/>
      <c r="B117" s="274"/>
      <c r="C117" s="275"/>
      <c r="D117" s="221" t="s">
        <v>201</v>
      </c>
      <c r="E117" s="276" t="s">
        <v>1003</v>
      </c>
      <c r="F117" s="277" t="s">
        <v>1041</v>
      </c>
      <c r="G117" s="275"/>
      <c r="H117" s="278">
        <v>2.8479999999999999</v>
      </c>
      <c r="I117" s="279"/>
      <c r="J117" s="275"/>
      <c r="K117" s="275"/>
      <c r="L117" s="280"/>
      <c r="M117" s="281"/>
      <c r="N117" s="282"/>
      <c r="O117" s="282"/>
      <c r="P117" s="282"/>
      <c r="Q117" s="282"/>
      <c r="R117" s="282"/>
      <c r="S117" s="282"/>
      <c r="T117" s="283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84" t="s">
        <v>201</v>
      </c>
      <c r="AU117" s="284" t="s">
        <v>86</v>
      </c>
      <c r="AV117" s="16" t="s">
        <v>210</v>
      </c>
      <c r="AW117" s="16" t="s">
        <v>37</v>
      </c>
      <c r="AX117" s="16" t="s">
        <v>76</v>
      </c>
      <c r="AY117" s="284" t="s">
        <v>188</v>
      </c>
    </row>
    <row r="118" s="15" customFormat="1">
      <c r="A118" s="15"/>
      <c r="B118" s="250"/>
      <c r="C118" s="251"/>
      <c r="D118" s="221" t="s">
        <v>201</v>
      </c>
      <c r="E118" s="252" t="s">
        <v>19</v>
      </c>
      <c r="F118" s="253" t="s">
        <v>224</v>
      </c>
      <c r="G118" s="251"/>
      <c r="H118" s="254">
        <v>33.801000000000002</v>
      </c>
      <c r="I118" s="255"/>
      <c r="J118" s="251"/>
      <c r="K118" s="251"/>
      <c r="L118" s="256"/>
      <c r="M118" s="257"/>
      <c r="N118" s="258"/>
      <c r="O118" s="258"/>
      <c r="P118" s="258"/>
      <c r="Q118" s="258"/>
      <c r="R118" s="258"/>
      <c r="S118" s="258"/>
      <c r="T118" s="259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0" t="s">
        <v>201</v>
      </c>
      <c r="AU118" s="260" t="s">
        <v>86</v>
      </c>
      <c r="AV118" s="15" t="s">
        <v>116</v>
      </c>
      <c r="AW118" s="15" t="s">
        <v>37</v>
      </c>
      <c r="AX118" s="15" t="s">
        <v>76</v>
      </c>
      <c r="AY118" s="260" t="s">
        <v>188</v>
      </c>
    </row>
    <row r="119" s="14" customFormat="1">
      <c r="A119" s="14"/>
      <c r="B119" s="239"/>
      <c r="C119" s="240"/>
      <c r="D119" s="221" t="s">
        <v>201</v>
      </c>
      <c r="E119" s="241" t="s">
        <v>19</v>
      </c>
      <c r="F119" s="242" t="s">
        <v>1045</v>
      </c>
      <c r="G119" s="240"/>
      <c r="H119" s="243">
        <v>18.324999999999999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201</v>
      </c>
      <c r="AU119" s="249" t="s">
        <v>86</v>
      </c>
      <c r="AV119" s="14" t="s">
        <v>86</v>
      </c>
      <c r="AW119" s="14" t="s">
        <v>37</v>
      </c>
      <c r="AX119" s="14" t="s">
        <v>84</v>
      </c>
      <c r="AY119" s="249" t="s">
        <v>188</v>
      </c>
    </row>
    <row r="120" s="2" customFormat="1" ht="21.75" customHeight="1">
      <c r="A120" s="41"/>
      <c r="B120" s="42"/>
      <c r="C120" s="208" t="s">
        <v>116</v>
      </c>
      <c r="D120" s="208" t="s">
        <v>190</v>
      </c>
      <c r="E120" s="209" t="s">
        <v>290</v>
      </c>
      <c r="F120" s="210" t="s">
        <v>291</v>
      </c>
      <c r="G120" s="211" t="s">
        <v>102</v>
      </c>
      <c r="H120" s="212">
        <v>42.509999999999998</v>
      </c>
      <c r="I120" s="213"/>
      <c r="J120" s="214">
        <f>ROUND(I120*H120,2)</f>
        <v>0</v>
      </c>
      <c r="K120" s="210" t="s">
        <v>193</v>
      </c>
      <c r="L120" s="47"/>
      <c r="M120" s="215" t="s">
        <v>19</v>
      </c>
      <c r="N120" s="216" t="s">
        <v>47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116</v>
      </c>
      <c r="AT120" s="219" t="s">
        <v>190</v>
      </c>
      <c r="AU120" s="219" t="s">
        <v>86</v>
      </c>
      <c r="AY120" s="20" t="s">
        <v>188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84</v>
      </c>
      <c r="BK120" s="220">
        <f>ROUND(I120*H120,2)</f>
        <v>0</v>
      </c>
      <c r="BL120" s="20" t="s">
        <v>116</v>
      </c>
      <c r="BM120" s="219" t="s">
        <v>1046</v>
      </c>
    </row>
    <row r="121" s="2" customFormat="1">
      <c r="A121" s="41"/>
      <c r="B121" s="42"/>
      <c r="C121" s="43"/>
      <c r="D121" s="221" t="s">
        <v>195</v>
      </c>
      <c r="E121" s="43"/>
      <c r="F121" s="222" t="s">
        <v>293</v>
      </c>
      <c r="G121" s="43"/>
      <c r="H121" s="43"/>
      <c r="I121" s="223"/>
      <c r="J121" s="43"/>
      <c r="K121" s="43"/>
      <c r="L121" s="47"/>
      <c r="M121" s="224"/>
      <c r="N121" s="225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195</v>
      </c>
      <c r="AU121" s="20" t="s">
        <v>86</v>
      </c>
    </row>
    <row r="122" s="2" customFormat="1">
      <c r="A122" s="41"/>
      <c r="B122" s="42"/>
      <c r="C122" s="43"/>
      <c r="D122" s="226" t="s">
        <v>197</v>
      </c>
      <c r="E122" s="43"/>
      <c r="F122" s="227" t="s">
        <v>294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197</v>
      </c>
      <c r="AU122" s="20" t="s">
        <v>86</v>
      </c>
    </row>
    <row r="123" s="14" customFormat="1">
      <c r="A123" s="14"/>
      <c r="B123" s="239"/>
      <c r="C123" s="240"/>
      <c r="D123" s="221" t="s">
        <v>201</v>
      </c>
      <c r="E123" s="241" t="s">
        <v>19</v>
      </c>
      <c r="F123" s="242" t="s">
        <v>1047</v>
      </c>
      <c r="G123" s="240"/>
      <c r="H123" s="243">
        <v>42.509999999999998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201</v>
      </c>
      <c r="AU123" s="249" t="s">
        <v>86</v>
      </c>
      <c r="AV123" s="14" t="s">
        <v>86</v>
      </c>
      <c r="AW123" s="14" t="s">
        <v>37</v>
      </c>
      <c r="AX123" s="14" t="s">
        <v>84</v>
      </c>
      <c r="AY123" s="249" t="s">
        <v>188</v>
      </c>
    </row>
    <row r="124" s="2" customFormat="1" ht="21.75" customHeight="1">
      <c r="A124" s="41"/>
      <c r="B124" s="42"/>
      <c r="C124" s="208" t="s">
        <v>225</v>
      </c>
      <c r="D124" s="208" t="s">
        <v>190</v>
      </c>
      <c r="E124" s="209" t="s">
        <v>1048</v>
      </c>
      <c r="F124" s="210" t="s">
        <v>1049</v>
      </c>
      <c r="G124" s="211" t="s">
        <v>102</v>
      </c>
      <c r="H124" s="212">
        <v>15.477</v>
      </c>
      <c r="I124" s="213"/>
      <c r="J124" s="214">
        <f>ROUND(I124*H124,2)</f>
        <v>0</v>
      </c>
      <c r="K124" s="210" t="s">
        <v>193</v>
      </c>
      <c r="L124" s="47"/>
      <c r="M124" s="215" t="s">
        <v>19</v>
      </c>
      <c r="N124" s="216" t="s">
        <v>47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116</v>
      </c>
      <c r="AT124" s="219" t="s">
        <v>190</v>
      </c>
      <c r="AU124" s="219" t="s">
        <v>86</v>
      </c>
      <c r="AY124" s="20" t="s">
        <v>188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84</v>
      </c>
      <c r="BK124" s="220">
        <f>ROUND(I124*H124,2)</f>
        <v>0</v>
      </c>
      <c r="BL124" s="20" t="s">
        <v>116</v>
      </c>
      <c r="BM124" s="219" t="s">
        <v>299</v>
      </c>
    </row>
    <row r="125" s="2" customFormat="1">
      <c r="A125" s="41"/>
      <c r="B125" s="42"/>
      <c r="C125" s="43"/>
      <c r="D125" s="221" t="s">
        <v>195</v>
      </c>
      <c r="E125" s="43"/>
      <c r="F125" s="222" t="s">
        <v>1050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195</v>
      </c>
      <c r="AU125" s="20" t="s">
        <v>86</v>
      </c>
    </row>
    <row r="126" s="2" customFormat="1">
      <c r="A126" s="41"/>
      <c r="B126" s="42"/>
      <c r="C126" s="43"/>
      <c r="D126" s="226" t="s">
        <v>197</v>
      </c>
      <c r="E126" s="43"/>
      <c r="F126" s="227" t="s">
        <v>1051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197</v>
      </c>
      <c r="AU126" s="20" t="s">
        <v>86</v>
      </c>
    </row>
    <row r="127" s="14" customFormat="1">
      <c r="A127" s="14"/>
      <c r="B127" s="239"/>
      <c r="C127" s="240"/>
      <c r="D127" s="221" t="s">
        <v>201</v>
      </c>
      <c r="E127" s="241" t="s">
        <v>19</v>
      </c>
      <c r="F127" s="242" t="s">
        <v>1052</v>
      </c>
      <c r="G127" s="240"/>
      <c r="H127" s="243">
        <v>15.477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201</v>
      </c>
      <c r="AU127" s="249" t="s">
        <v>86</v>
      </c>
      <c r="AV127" s="14" t="s">
        <v>86</v>
      </c>
      <c r="AW127" s="14" t="s">
        <v>37</v>
      </c>
      <c r="AX127" s="14" t="s">
        <v>84</v>
      </c>
      <c r="AY127" s="249" t="s">
        <v>188</v>
      </c>
    </row>
    <row r="128" s="2" customFormat="1" ht="21.75" customHeight="1">
      <c r="A128" s="41"/>
      <c r="B128" s="42"/>
      <c r="C128" s="208" t="s">
        <v>231</v>
      </c>
      <c r="D128" s="208" t="s">
        <v>190</v>
      </c>
      <c r="E128" s="209" t="s">
        <v>303</v>
      </c>
      <c r="F128" s="210" t="s">
        <v>304</v>
      </c>
      <c r="G128" s="211" t="s">
        <v>102</v>
      </c>
      <c r="H128" s="212">
        <v>42.509999999999998</v>
      </c>
      <c r="I128" s="213"/>
      <c r="J128" s="214">
        <f>ROUND(I128*H128,2)</f>
        <v>0</v>
      </c>
      <c r="K128" s="210" t="s">
        <v>193</v>
      </c>
      <c r="L128" s="47"/>
      <c r="M128" s="215" t="s">
        <v>19</v>
      </c>
      <c r="N128" s="216" t="s">
        <v>47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116</v>
      </c>
      <c r="AT128" s="219" t="s">
        <v>190</v>
      </c>
      <c r="AU128" s="219" t="s">
        <v>86</v>
      </c>
      <c r="AY128" s="20" t="s">
        <v>188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84</v>
      </c>
      <c r="BK128" s="220">
        <f>ROUND(I128*H128,2)</f>
        <v>0</v>
      </c>
      <c r="BL128" s="20" t="s">
        <v>116</v>
      </c>
      <c r="BM128" s="219" t="s">
        <v>305</v>
      </c>
    </row>
    <row r="129" s="2" customFormat="1">
      <c r="A129" s="41"/>
      <c r="B129" s="42"/>
      <c r="C129" s="43"/>
      <c r="D129" s="221" t="s">
        <v>195</v>
      </c>
      <c r="E129" s="43"/>
      <c r="F129" s="222" t="s">
        <v>306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195</v>
      </c>
      <c r="AU129" s="20" t="s">
        <v>86</v>
      </c>
    </row>
    <row r="130" s="2" customFormat="1">
      <c r="A130" s="41"/>
      <c r="B130" s="42"/>
      <c r="C130" s="43"/>
      <c r="D130" s="226" t="s">
        <v>197</v>
      </c>
      <c r="E130" s="43"/>
      <c r="F130" s="227" t="s">
        <v>307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197</v>
      </c>
      <c r="AU130" s="20" t="s">
        <v>86</v>
      </c>
    </row>
    <row r="131" s="13" customFormat="1">
      <c r="A131" s="13"/>
      <c r="B131" s="229"/>
      <c r="C131" s="230"/>
      <c r="D131" s="221" t="s">
        <v>201</v>
      </c>
      <c r="E131" s="231" t="s">
        <v>19</v>
      </c>
      <c r="F131" s="232" t="s">
        <v>1053</v>
      </c>
      <c r="G131" s="230"/>
      <c r="H131" s="231" t="s">
        <v>19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201</v>
      </c>
      <c r="AU131" s="238" t="s">
        <v>86</v>
      </c>
      <c r="AV131" s="13" t="s">
        <v>84</v>
      </c>
      <c r="AW131" s="13" t="s">
        <v>37</v>
      </c>
      <c r="AX131" s="13" t="s">
        <v>76</v>
      </c>
      <c r="AY131" s="238" t="s">
        <v>188</v>
      </c>
    </row>
    <row r="132" s="13" customFormat="1">
      <c r="A132" s="13"/>
      <c r="B132" s="229"/>
      <c r="C132" s="230"/>
      <c r="D132" s="221" t="s">
        <v>201</v>
      </c>
      <c r="E132" s="231" t="s">
        <v>19</v>
      </c>
      <c r="F132" s="232" t="s">
        <v>1037</v>
      </c>
      <c r="G132" s="230"/>
      <c r="H132" s="231" t="s">
        <v>19</v>
      </c>
      <c r="I132" s="233"/>
      <c r="J132" s="230"/>
      <c r="K132" s="230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201</v>
      </c>
      <c r="AU132" s="238" t="s">
        <v>86</v>
      </c>
      <c r="AV132" s="13" t="s">
        <v>84</v>
      </c>
      <c r="AW132" s="13" t="s">
        <v>37</v>
      </c>
      <c r="AX132" s="13" t="s">
        <v>76</v>
      </c>
      <c r="AY132" s="238" t="s">
        <v>188</v>
      </c>
    </row>
    <row r="133" s="14" customFormat="1">
      <c r="A133" s="14"/>
      <c r="B133" s="239"/>
      <c r="C133" s="240"/>
      <c r="D133" s="221" t="s">
        <v>201</v>
      </c>
      <c r="E133" s="241" t="s">
        <v>19</v>
      </c>
      <c r="F133" s="242" t="s">
        <v>1038</v>
      </c>
      <c r="G133" s="240"/>
      <c r="H133" s="243">
        <v>27.562999999999999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201</v>
      </c>
      <c r="AU133" s="249" t="s">
        <v>86</v>
      </c>
      <c r="AV133" s="14" t="s">
        <v>86</v>
      </c>
      <c r="AW133" s="14" t="s">
        <v>37</v>
      </c>
      <c r="AX133" s="14" t="s">
        <v>76</v>
      </c>
      <c r="AY133" s="249" t="s">
        <v>188</v>
      </c>
    </row>
    <row r="134" s="13" customFormat="1">
      <c r="A134" s="13"/>
      <c r="B134" s="229"/>
      <c r="C134" s="230"/>
      <c r="D134" s="221" t="s">
        <v>201</v>
      </c>
      <c r="E134" s="231" t="s">
        <v>19</v>
      </c>
      <c r="F134" s="232" t="s">
        <v>1054</v>
      </c>
      <c r="G134" s="230"/>
      <c r="H134" s="231" t="s">
        <v>19</v>
      </c>
      <c r="I134" s="233"/>
      <c r="J134" s="230"/>
      <c r="K134" s="230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201</v>
      </c>
      <c r="AU134" s="238" t="s">
        <v>86</v>
      </c>
      <c r="AV134" s="13" t="s">
        <v>84</v>
      </c>
      <c r="AW134" s="13" t="s">
        <v>37</v>
      </c>
      <c r="AX134" s="13" t="s">
        <v>76</v>
      </c>
      <c r="AY134" s="238" t="s">
        <v>188</v>
      </c>
    </row>
    <row r="135" s="14" customFormat="1">
      <c r="A135" s="14"/>
      <c r="B135" s="239"/>
      <c r="C135" s="240"/>
      <c r="D135" s="221" t="s">
        <v>201</v>
      </c>
      <c r="E135" s="241" t="s">
        <v>19</v>
      </c>
      <c r="F135" s="242" t="s">
        <v>314</v>
      </c>
      <c r="G135" s="240"/>
      <c r="H135" s="243">
        <v>30.966999999999999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201</v>
      </c>
      <c r="AU135" s="249" t="s">
        <v>86</v>
      </c>
      <c r="AV135" s="14" t="s">
        <v>86</v>
      </c>
      <c r="AW135" s="14" t="s">
        <v>37</v>
      </c>
      <c r="AX135" s="14" t="s">
        <v>76</v>
      </c>
      <c r="AY135" s="249" t="s">
        <v>188</v>
      </c>
    </row>
    <row r="136" s="16" customFormat="1">
      <c r="A136" s="16"/>
      <c r="B136" s="274"/>
      <c r="C136" s="275"/>
      <c r="D136" s="221" t="s">
        <v>201</v>
      </c>
      <c r="E136" s="276" t="s">
        <v>998</v>
      </c>
      <c r="F136" s="277" t="s">
        <v>1041</v>
      </c>
      <c r="G136" s="275"/>
      <c r="H136" s="278">
        <v>58.530000000000001</v>
      </c>
      <c r="I136" s="279"/>
      <c r="J136" s="275"/>
      <c r="K136" s="275"/>
      <c r="L136" s="280"/>
      <c r="M136" s="281"/>
      <c r="N136" s="282"/>
      <c r="O136" s="282"/>
      <c r="P136" s="282"/>
      <c r="Q136" s="282"/>
      <c r="R136" s="282"/>
      <c r="S136" s="282"/>
      <c r="T136" s="283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4" t="s">
        <v>201</v>
      </c>
      <c r="AU136" s="284" t="s">
        <v>86</v>
      </c>
      <c r="AV136" s="16" t="s">
        <v>210</v>
      </c>
      <c r="AW136" s="16" t="s">
        <v>37</v>
      </c>
      <c r="AX136" s="16" t="s">
        <v>76</v>
      </c>
      <c r="AY136" s="284" t="s">
        <v>188</v>
      </c>
    </row>
    <row r="137" s="13" customFormat="1">
      <c r="A137" s="13"/>
      <c r="B137" s="229"/>
      <c r="C137" s="230"/>
      <c r="D137" s="221" t="s">
        <v>201</v>
      </c>
      <c r="E137" s="231" t="s">
        <v>19</v>
      </c>
      <c r="F137" s="232" t="s">
        <v>1043</v>
      </c>
      <c r="G137" s="230"/>
      <c r="H137" s="231" t="s">
        <v>19</v>
      </c>
      <c r="I137" s="233"/>
      <c r="J137" s="230"/>
      <c r="K137" s="230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201</v>
      </c>
      <c r="AU137" s="238" t="s">
        <v>86</v>
      </c>
      <c r="AV137" s="13" t="s">
        <v>84</v>
      </c>
      <c r="AW137" s="13" t="s">
        <v>37</v>
      </c>
      <c r="AX137" s="13" t="s">
        <v>76</v>
      </c>
      <c r="AY137" s="238" t="s">
        <v>188</v>
      </c>
    </row>
    <row r="138" s="14" customFormat="1">
      <c r="A138" s="14"/>
      <c r="B138" s="239"/>
      <c r="C138" s="240"/>
      <c r="D138" s="221" t="s">
        <v>201</v>
      </c>
      <c r="E138" s="241" t="s">
        <v>19</v>
      </c>
      <c r="F138" s="242" t="s">
        <v>1055</v>
      </c>
      <c r="G138" s="240"/>
      <c r="H138" s="243">
        <v>26.625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9" t="s">
        <v>201</v>
      </c>
      <c r="AU138" s="249" t="s">
        <v>86</v>
      </c>
      <c r="AV138" s="14" t="s">
        <v>86</v>
      </c>
      <c r="AW138" s="14" t="s">
        <v>37</v>
      </c>
      <c r="AX138" s="14" t="s">
        <v>76</v>
      </c>
      <c r="AY138" s="249" t="s">
        <v>188</v>
      </c>
    </row>
    <row r="139" s="14" customFormat="1">
      <c r="A139" s="14"/>
      <c r="B139" s="239"/>
      <c r="C139" s="240"/>
      <c r="D139" s="221" t="s">
        <v>201</v>
      </c>
      <c r="E139" s="241" t="s">
        <v>19</v>
      </c>
      <c r="F139" s="242" t="s">
        <v>1056</v>
      </c>
      <c r="G139" s="240"/>
      <c r="H139" s="243">
        <v>-0.13500000000000001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201</v>
      </c>
      <c r="AU139" s="249" t="s">
        <v>86</v>
      </c>
      <c r="AV139" s="14" t="s">
        <v>86</v>
      </c>
      <c r="AW139" s="14" t="s">
        <v>37</v>
      </c>
      <c r="AX139" s="14" t="s">
        <v>76</v>
      </c>
      <c r="AY139" s="249" t="s">
        <v>188</v>
      </c>
    </row>
    <row r="140" s="13" customFormat="1">
      <c r="A140" s="13"/>
      <c r="B140" s="229"/>
      <c r="C140" s="230"/>
      <c r="D140" s="221" t="s">
        <v>201</v>
      </c>
      <c r="E140" s="231" t="s">
        <v>19</v>
      </c>
      <c r="F140" s="232" t="s">
        <v>1057</v>
      </c>
      <c r="G140" s="230"/>
      <c r="H140" s="231" t="s">
        <v>19</v>
      </c>
      <c r="I140" s="233"/>
      <c r="J140" s="230"/>
      <c r="K140" s="230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201</v>
      </c>
      <c r="AU140" s="238" t="s">
        <v>86</v>
      </c>
      <c r="AV140" s="13" t="s">
        <v>84</v>
      </c>
      <c r="AW140" s="13" t="s">
        <v>37</v>
      </c>
      <c r="AX140" s="13" t="s">
        <v>76</v>
      </c>
      <c r="AY140" s="238" t="s">
        <v>188</v>
      </c>
    </row>
    <row r="141" s="16" customFormat="1">
      <c r="A141" s="16"/>
      <c r="B141" s="274"/>
      <c r="C141" s="275"/>
      <c r="D141" s="221" t="s">
        <v>201</v>
      </c>
      <c r="E141" s="276" t="s">
        <v>1007</v>
      </c>
      <c r="F141" s="277" t="s">
        <v>1041</v>
      </c>
      <c r="G141" s="275"/>
      <c r="H141" s="278">
        <v>26.489999999999998</v>
      </c>
      <c r="I141" s="279"/>
      <c r="J141" s="275"/>
      <c r="K141" s="275"/>
      <c r="L141" s="280"/>
      <c r="M141" s="281"/>
      <c r="N141" s="282"/>
      <c r="O141" s="282"/>
      <c r="P141" s="282"/>
      <c r="Q141" s="282"/>
      <c r="R141" s="282"/>
      <c r="S141" s="282"/>
      <c r="T141" s="283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4" t="s">
        <v>201</v>
      </c>
      <c r="AU141" s="284" t="s">
        <v>86</v>
      </c>
      <c r="AV141" s="16" t="s">
        <v>210</v>
      </c>
      <c r="AW141" s="16" t="s">
        <v>37</v>
      </c>
      <c r="AX141" s="16" t="s">
        <v>76</v>
      </c>
      <c r="AY141" s="284" t="s">
        <v>188</v>
      </c>
    </row>
    <row r="142" s="15" customFormat="1">
      <c r="A142" s="15"/>
      <c r="B142" s="250"/>
      <c r="C142" s="251"/>
      <c r="D142" s="221" t="s">
        <v>201</v>
      </c>
      <c r="E142" s="252" t="s">
        <v>990</v>
      </c>
      <c r="F142" s="253" t="s">
        <v>224</v>
      </c>
      <c r="G142" s="251"/>
      <c r="H142" s="254">
        <v>85.019999999999996</v>
      </c>
      <c r="I142" s="255"/>
      <c r="J142" s="251"/>
      <c r="K142" s="251"/>
      <c r="L142" s="256"/>
      <c r="M142" s="257"/>
      <c r="N142" s="258"/>
      <c r="O142" s="258"/>
      <c r="P142" s="258"/>
      <c r="Q142" s="258"/>
      <c r="R142" s="258"/>
      <c r="S142" s="258"/>
      <c r="T142" s="25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0" t="s">
        <v>201</v>
      </c>
      <c r="AU142" s="260" t="s">
        <v>86</v>
      </c>
      <c r="AV142" s="15" t="s">
        <v>116</v>
      </c>
      <c r="AW142" s="15" t="s">
        <v>37</v>
      </c>
      <c r="AX142" s="15" t="s">
        <v>76</v>
      </c>
      <c r="AY142" s="260" t="s">
        <v>188</v>
      </c>
    </row>
    <row r="143" s="14" customFormat="1">
      <c r="A143" s="14"/>
      <c r="B143" s="239"/>
      <c r="C143" s="240"/>
      <c r="D143" s="221" t="s">
        <v>201</v>
      </c>
      <c r="E143" s="241" t="s">
        <v>19</v>
      </c>
      <c r="F143" s="242" t="s">
        <v>1047</v>
      </c>
      <c r="G143" s="240"/>
      <c r="H143" s="243">
        <v>42.509999999999998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201</v>
      </c>
      <c r="AU143" s="249" t="s">
        <v>86</v>
      </c>
      <c r="AV143" s="14" t="s">
        <v>86</v>
      </c>
      <c r="AW143" s="14" t="s">
        <v>37</v>
      </c>
      <c r="AX143" s="14" t="s">
        <v>84</v>
      </c>
      <c r="AY143" s="249" t="s">
        <v>188</v>
      </c>
    </row>
    <row r="144" s="2" customFormat="1" ht="16.5" customHeight="1">
      <c r="A144" s="41"/>
      <c r="B144" s="42"/>
      <c r="C144" s="208" t="s">
        <v>239</v>
      </c>
      <c r="D144" s="208" t="s">
        <v>190</v>
      </c>
      <c r="E144" s="209" t="s">
        <v>337</v>
      </c>
      <c r="F144" s="210" t="s">
        <v>338</v>
      </c>
      <c r="G144" s="211" t="s">
        <v>95</v>
      </c>
      <c r="H144" s="212">
        <v>143.00399999999999</v>
      </c>
      <c r="I144" s="213"/>
      <c r="J144" s="214">
        <f>ROUND(I144*H144,2)</f>
        <v>0</v>
      </c>
      <c r="K144" s="210" t="s">
        <v>193</v>
      </c>
      <c r="L144" s="47"/>
      <c r="M144" s="215" t="s">
        <v>19</v>
      </c>
      <c r="N144" s="216" t="s">
        <v>47</v>
      </c>
      <c r="O144" s="87"/>
      <c r="P144" s="217">
        <f>O144*H144</f>
        <v>0</v>
      </c>
      <c r="Q144" s="217">
        <v>0.00059000000000000003</v>
      </c>
      <c r="R144" s="217">
        <f>Q144*H144</f>
        <v>0.084372359999999993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116</v>
      </c>
      <c r="AT144" s="219" t="s">
        <v>190</v>
      </c>
      <c r="AU144" s="219" t="s">
        <v>86</v>
      </c>
      <c r="AY144" s="20" t="s">
        <v>188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84</v>
      </c>
      <c r="BK144" s="220">
        <f>ROUND(I144*H144,2)</f>
        <v>0</v>
      </c>
      <c r="BL144" s="20" t="s">
        <v>116</v>
      </c>
      <c r="BM144" s="219" t="s">
        <v>339</v>
      </c>
    </row>
    <row r="145" s="2" customFormat="1">
      <c r="A145" s="41"/>
      <c r="B145" s="42"/>
      <c r="C145" s="43"/>
      <c r="D145" s="221" t="s">
        <v>195</v>
      </c>
      <c r="E145" s="43"/>
      <c r="F145" s="222" t="s">
        <v>340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195</v>
      </c>
      <c r="AU145" s="20" t="s">
        <v>86</v>
      </c>
    </row>
    <row r="146" s="2" customFormat="1">
      <c r="A146" s="41"/>
      <c r="B146" s="42"/>
      <c r="C146" s="43"/>
      <c r="D146" s="226" t="s">
        <v>197</v>
      </c>
      <c r="E146" s="43"/>
      <c r="F146" s="227" t="s">
        <v>341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197</v>
      </c>
      <c r="AU146" s="20" t="s">
        <v>86</v>
      </c>
    </row>
    <row r="147" s="13" customFormat="1">
      <c r="A147" s="13"/>
      <c r="B147" s="229"/>
      <c r="C147" s="230"/>
      <c r="D147" s="221" t="s">
        <v>201</v>
      </c>
      <c r="E147" s="231" t="s">
        <v>19</v>
      </c>
      <c r="F147" s="232" t="s">
        <v>1037</v>
      </c>
      <c r="G147" s="230"/>
      <c r="H147" s="231" t="s">
        <v>19</v>
      </c>
      <c r="I147" s="233"/>
      <c r="J147" s="230"/>
      <c r="K147" s="230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201</v>
      </c>
      <c r="AU147" s="238" t="s">
        <v>86</v>
      </c>
      <c r="AV147" s="13" t="s">
        <v>84</v>
      </c>
      <c r="AW147" s="13" t="s">
        <v>37</v>
      </c>
      <c r="AX147" s="13" t="s">
        <v>76</v>
      </c>
      <c r="AY147" s="238" t="s">
        <v>188</v>
      </c>
    </row>
    <row r="148" s="14" customFormat="1">
      <c r="A148" s="14"/>
      <c r="B148" s="239"/>
      <c r="C148" s="240"/>
      <c r="D148" s="221" t="s">
        <v>201</v>
      </c>
      <c r="E148" s="241" t="s">
        <v>19</v>
      </c>
      <c r="F148" s="242" t="s">
        <v>1058</v>
      </c>
      <c r="G148" s="240"/>
      <c r="H148" s="243">
        <v>44.100000000000001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201</v>
      </c>
      <c r="AU148" s="249" t="s">
        <v>86</v>
      </c>
      <c r="AV148" s="14" t="s">
        <v>86</v>
      </c>
      <c r="AW148" s="14" t="s">
        <v>37</v>
      </c>
      <c r="AX148" s="14" t="s">
        <v>76</v>
      </c>
      <c r="AY148" s="249" t="s">
        <v>188</v>
      </c>
    </row>
    <row r="149" s="14" customFormat="1">
      <c r="A149" s="14"/>
      <c r="B149" s="239"/>
      <c r="C149" s="240"/>
      <c r="D149" s="221" t="s">
        <v>201</v>
      </c>
      <c r="E149" s="241" t="s">
        <v>19</v>
      </c>
      <c r="F149" s="242" t="s">
        <v>1059</v>
      </c>
      <c r="G149" s="240"/>
      <c r="H149" s="243">
        <v>56.304000000000002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201</v>
      </c>
      <c r="AU149" s="249" t="s">
        <v>86</v>
      </c>
      <c r="AV149" s="14" t="s">
        <v>86</v>
      </c>
      <c r="AW149" s="14" t="s">
        <v>37</v>
      </c>
      <c r="AX149" s="14" t="s">
        <v>76</v>
      </c>
      <c r="AY149" s="249" t="s">
        <v>188</v>
      </c>
    </row>
    <row r="150" s="13" customFormat="1">
      <c r="A150" s="13"/>
      <c r="B150" s="229"/>
      <c r="C150" s="230"/>
      <c r="D150" s="221" t="s">
        <v>201</v>
      </c>
      <c r="E150" s="231" t="s">
        <v>19</v>
      </c>
      <c r="F150" s="232" t="s">
        <v>1060</v>
      </c>
      <c r="G150" s="230"/>
      <c r="H150" s="231" t="s">
        <v>19</v>
      </c>
      <c r="I150" s="233"/>
      <c r="J150" s="230"/>
      <c r="K150" s="230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201</v>
      </c>
      <c r="AU150" s="238" t="s">
        <v>86</v>
      </c>
      <c r="AV150" s="13" t="s">
        <v>84</v>
      </c>
      <c r="AW150" s="13" t="s">
        <v>37</v>
      </c>
      <c r="AX150" s="13" t="s">
        <v>76</v>
      </c>
      <c r="AY150" s="238" t="s">
        <v>188</v>
      </c>
    </row>
    <row r="151" s="14" customFormat="1">
      <c r="A151" s="14"/>
      <c r="B151" s="239"/>
      <c r="C151" s="240"/>
      <c r="D151" s="221" t="s">
        <v>201</v>
      </c>
      <c r="E151" s="241" t="s">
        <v>19</v>
      </c>
      <c r="F151" s="242" t="s">
        <v>1061</v>
      </c>
      <c r="G151" s="240"/>
      <c r="H151" s="243">
        <v>42.600000000000001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201</v>
      </c>
      <c r="AU151" s="249" t="s">
        <v>86</v>
      </c>
      <c r="AV151" s="14" t="s">
        <v>86</v>
      </c>
      <c r="AW151" s="14" t="s">
        <v>37</v>
      </c>
      <c r="AX151" s="14" t="s">
        <v>76</v>
      </c>
      <c r="AY151" s="249" t="s">
        <v>188</v>
      </c>
    </row>
    <row r="152" s="15" customFormat="1">
      <c r="A152" s="15"/>
      <c r="B152" s="250"/>
      <c r="C152" s="251"/>
      <c r="D152" s="221" t="s">
        <v>201</v>
      </c>
      <c r="E152" s="252" t="s">
        <v>19</v>
      </c>
      <c r="F152" s="253" t="s">
        <v>224</v>
      </c>
      <c r="G152" s="251"/>
      <c r="H152" s="254">
        <v>143.00399999999999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0" t="s">
        <v>201</v>
      </c>
      <c r="AU152" s="260" t="s">
        <v>86</v>
      </c>
      <c r="AV152" s="15" t="s">
        <v>116</v>
      </c>
      <c r="AW152" s="15" t="s">
        <v>37</v>
      </c>
      <c r="AX152" s="15" t="s">
        <v>84</v>
      </c>
      <c r="AY152" s="260" t="s">
        <v>188</v>
      </c>
    </row>
    <row r="153" s="2" customFormat="1" ht="16.5" customHeight="1">
      <c r="A153" s="41"/>
      <c r="B153" s="42"/>
      <c r="C153" s="208" t="s">
        <v>120</v>
      </c>
      <c r="D153" s="208" t="s">
        <v>190</v>
      </c>
      <c r="E153" s="209" t="s">
        <v>349</v>
      </c>
      <c r="F153" s="210" t="s">
        <v>350</v>
      </c>
      <c r="G153" s="211" t="s">
        <v>95</v>
      </c>
      <c r="H153" s="212">
        <v>143.00399999999999</v>
      </c>
      <c r="I153" s="213"/>
      <c r="J153" s="214">
        <f>ROUND(I153*H153,2)</f>
        <v>0</v>
      </c>
      <c r="K153" s="210" t="s">
        <v>193</v>
      </c>
      <c r="L153" s="47"/>
      <c r="M153" s="215" t="s">
        <v>19</v>
      </c>
      <c r="N153" s="216" t="s">
        <v>47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116</v>
      </c>
      <c r="AT153" s="219" t="s">
        <v>190</v>
      </c>
      <c r="AU153" s="219" t="s">
        <v>86</v>
      </c>
      <c r="AY153" s="20" t="s">
        <v>188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84</v>
      </c>
      <c r="BK153" s="220">
        <f>ROUND(I153*H153,2)</f>
        <v>0</v>
      </c>
      <c r="BL153" s="20" t="s">
        <v>116</v>
      </c>
      <c r="BM153" s="219" t="s">
        <v>351</v>
      </c>
    </row>
    <row r="154" s="2" customFormat="1">
      <c r="A154" s="41"/>
      <c r="B154" s="42"/>
      <c r="C154" s="43"/>
      <c r="D154" s="221" t="s">
        <v>195</v>
      </c>
      <c r="E154" s="43"/>
      <c r="F154" s="222" t="s">
        <v>352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195</v>
      </c>
      <c r="AU154" s="20" t="s">
        <v>86</v>
      </c>
    </row>
    <row r="155" s="2" customFormat="1">
      <c r="A155" s="41"/>
      <c r="B155" s="42"/>
      <c r="C155" s="43"/>
      <c r="D155" s="226" t="s">
        <v>197</v>
      </c>
      <c r="E155" s="43"/>
      <c r="F155" s="227" t="s">
        <v>353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197</v>
      </c>
      <c r="AU155" s="20" t="s">
        <v>86</v>
      </c>
    </row>
    <row r="156" s="2" customFormat="1" ht="21.75" customHeight="1">
      <c r="A156" s="41"/>
      <c r="B156" s="42"/>
      <c r="C156" s="208" t="s">
        <v>253</v>
      </c>
      <c r="D156" s="208" t="s">
        <v>190</v>
      </c>
      <c r="E156" s="209" t="s">
        <v>355</v>
      </c>
      <c r="F156" s="210" t="s">
        <v>356</v>
      </c>
      <c r="G156" s="211" t="s">
        <v>102</v>
      </c>
      <c r="H156" s="212">
        <v>127.66</v>
      </c>
      <c r="I156" s="213"/>
      <c r="J156" s="214">
        <f>ROUND(I156*H156,2)</f>
        <v>0</v>
      </c>
      <c r="K156" s="210" t="s">
        <v>193</v>
      </c>
      <c r="L156" s="47"/>
      <c r="M156" s="215" t="s">
        <v>19</v>
      </c>
      <c r="N156" s="216" t="s">
        <v>47</v>
      </c>
      <c r="O156" s="87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116</v>
      </c>
      <c r="AT156" s="219" t="s">
        <v>190</v>
      </c>
      <c r="AU156" s="219" t="s">
        <v>86</v>
      </c>
      <c r="AY156" s="20" t="s">
        <v>188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84</v>
      </c>
      <c r="BK156" s="220">
        <f>ROUND(I156*H156,2)</f>
        <v>0</v>
      </c>
      <c r="BL156" s="20" t="s">
        <v>116</v>
      </c>
      <c r="BM156" s="219" t="s">
        <v>357</v>
      </c>
    </row>
    <row r="157" s="2" customFormat="1">
      <c r="A157" s="41"/>
      <c r="B157" s="42"/>
      <c r="C157" s="43"/>
      <c r="D157" s="221" t="s">
        <v>195</v>
      </c>
      <c r="E157" s="43"/>
      <c r="F157" s="222" t="s">
        <v>358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195</v>
      </c>
      <c r="AU157" s="20" t="s">
        <v>86</v>
      </c>
    </row>
    <row r="158" s="2" customFormat="1">
      <c r="A158" s="41"/>
      <c r="B158" s="42"/>
      <c r="C158" s="43"/>
      <c r="D158" s="226" t="s">
        <v>197</v>
      </c>
      <c r="E158" s="43"/>
      <c r="F158" s="227" t="s">
        <v>359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197</v>
      </c>
      <c r="AU158" s="20" t="s">
        <v>86</v>
      </c>
    </row>
    <row r="159" s="13" customFormat="1">
      <c r="A159" s="13"/>
      <c r="B159" s="229"/>
      <c r="C159" s="230"/>
      <c r="D159" s="221" t="s">
        <v>201</v>
      </c>
      <c r="E159" s="231" t="s">
        <v>19</v>
      </c>
      <c r="F159" s="232" t="s">
        <v>1062</v>
      </c>
      <c r="G159" s="230"/>
      <c r="H159" s="231" t="s">
        <v>19</v>
      </c>
      <c r="I159" s="233"/>
      <c r="J159" s="230"/>
      <c r="K159" s="230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201</v>
      </c>
      <c r="AU159" s="238" t="s">
        <v>86</v>
      </c>
      <c r="AV159" s="13" t="s">
        <v>84</v>
      </c>
      <c r="AW159" s="13" t="s">
        <v>37</v>
      </c>
      <c r="AX159" s="13" t="s">
        <v>76</v>
      </c>
      <c r="AY159" s="238" t="s">
        <v>188</v>
      </c>
    </row>
    <row r="160" s="14" customFormat="1">
      <c r="A160" s="14"/>
      <c r="B160" s="239"/>
      <c r="C160" s="240"/>
      <c r="D160" s="221" t="s">
        <v>201</v>
      </c>
      <c r="E160" s="241" t="s">
        <v>19</v>
      </c>
      <c r="F160" s="242" t="s">
        <v>1063</v>
      </c>
      <c r="G160" s="240"/>
      <c r="H160" s="243">
        <v>63.829999999999998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9" t="s">
        <v>201</v>
      </c>
      <c r="AU160" s="249" t="s">
        <v>86</v>
      </c>
      <c r="AV160" s="14" t="s">
        <v>86</v>
      </c>
      <c r="AW160" s="14" t="s">
        <v>37</v>
      </c>
      <c r="AX160" s="14" t="s">
        <v>76</v>
      </c>
      <c r="AY160" s="249" t="s">
        <v>188</v>
      </c>
    </row>
    <row r="161" s="13" customFormat="1">
      <c r="A161" s="13"/>
      <c r="B161" s="229"/>
      <c r="C161" s="230"/>
      <c r="D161" s="221" t="s">
        <v>201</v>
      </c>
      <c r="E161" s="231" t="s">
        <v>19</v>
      </c>
      <c r="F161" s="232" t="s">
        <v>361</v>
      </c>
      <c r="G161" s="230"/>
      <c r="H161" s="231" t="s">
        <v>19</v>
      </c>
      <c r="I161" s="233"/>
      <c r="J161" s="230"/>
      <c r="K161" s="230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201</v>
      </c>
      <c r="AU161" s="238" t="s">
        <v>86</v>
      </c>
      <c r="AV161" s="13" t="s">
        <v>84</v>
      </c>
      <c r="AW161" s="13" t="s">
        <v>37</v>
      </c>
      <c r="AX161" s="13" t="s">
        <v>76</v>
      </c>
      <c r="AY161" s="238" t="s">
        <v>188</v>
      </c>
    </row>
    <row r="162" s="14" customFormat="1">
      <c r="A162" s="14"/>
      <c r="B162" s="239"/>
      <c r="C162" s="240"/>
      <c r="D162" s="221" t="s">
        <v>201</v>
      </c>
      <c r="E162" s="241" t="s">
        <v>19</v>
      </c>
      <c r="F162" s="242" t="s">
        <v>1063</v>
      </c>
      <c r="G162" s="240"/>
      <c r="H162" s="243">
        <v>63.829999999999998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9" t="s">
        <v>201</v>
      </c>
      <c r="AU162" s="249" t="s">
        <v>86</v>
      </c>
      <c r="AV162" s="14" t="s">
        <v>86</v>
      </c>
      <c r="AW162" s="14" t="s">
        <v>37</v>
      </c>
      <c r="AX162" s="14" t="s">
        <v>76</v>
      </c>
      <c r="AY162" s="249" t="s">
        <v>188</v>
      </c>
    </row>
    <row r="163" s="15" customFormat="1">
      <c r="A163" s="15"/>
      <c r="B163" s="250"/>
      <c r="C163" s="251"/>
      <c r="D163" s="221" t="s">
        <v>201</v>
      </c>
      <c r="E163" s="252" t="s">
        <v>19</v>
      </c>
      <c r="F163" s="253" t="s">
        <v>224</v>
      </c>
      <c r="G163" s="251"/>
      <c r="H163" s="254">
        <v>127.66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0" t="s">
        <v>201</v>
      </c>
      <c r="AU163" s="260" t="s">
        <v>86</v>
      </c>
      <c r="AV163" s="15" t="s">
        <v>116</v>
      </c>
      <c r="AW163" s="15" t="s">
        <v>37</v>
      </c>
      <c r="AX163" s="15" t="s">
        <v>84</v>
      </c>
      <c r="AY163" s="260" t="s">
        <v>188</v>
      </c>
    </row>
    <row r="164" s="2" customFormat="1" ht="21.75" customHeight="1">
      <c r="A164" s="41"/>
      <c r="B164" s="42"/>
      <c r="C164" s="208" t="s">
        <v>260</v>
      </c>
      <c r="D164" s="208" t="s">
        <v>190</v>
      </c>
      <c r="E164" s="209" t="s">
        <v>364</v>
      </c>
      <c r="F164" s="210" t="s">
        <v>365</v>
      </c>
      <c r="G164" s="211" t="s">
        <v>102</v>
      </c>
      <c r="H164" s="212">
        <v>54.991</v>
      </c>
      <c r="I164" s="213"/>
      <c r="J164" s="214">
        <f>ROUND(I164*H164,2)</f>
        <v>0</v>
      </c>
      <c r="K164" s="210" t="s">
        <v>193</v>
      </c>
      <c r="L164" s="47"/>
      <c r="M164" s="215" t="s">
        <v>19</v>
      </c>
      <c r="N164" s="216" t="s">
        <v>47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116</v>
      </c>
      <c r="AT164" s="219" t="s">
        <v>190</v>
      </c>
      <c r="AU164" s="219" t="s">
        <v>86</v>
      </c>
      <c r="AY164" s="20" t="s">
        <v>188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84</v>
      </c>
      <c r="BK164" s="220">
        <f>ROUND(I164*H164,2)</f>
        <v>0</v>
      </c>
      <c r="BL164" s="20" t="s">
        <v>116</v>
      </c>
      <c r="BM164" s="219" t="s">
        <v>366</v>
      </c>
    </row>
    <row r="165" s="2" customFormat="1">
      <c r="A165" s="41"/>
      <c r="B165" s="42"/>
      <c r="C165" s="43"/>
      <c r="D165" s="221" t="s">
        <v>195</v>
      </c>
      <c r="E165" s="43"/>
      <c r="F165" s="222" t="s">
        <v>367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195</v>
      </c>
      <c r="AU165" s="20" t="s">
        <v>86</v>
      </c>
    </row>
    <row r="166" s="2" customFormat="1">
      <c r="A166" s="41"/>
      <c r="B166" s="42"/>
      <c r="C166" s="43"/>
      <c r="D166" s="226" t="s">
        <v>197</v>
      </c>
      <c r="E166" s="43"/>
      <c r="F166" s="227" t="s">
        <v>368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197</v>
      </c>
      <c r="AU166" s="20" t="s">
        <v>86</v>
      </c>
    </row>
    <row r="167" s="14" customFormat="1">
      <c r="A167" s="14"/>
      <c r="B167" s="239"/>
      <c r="C167" s="240"/>
      <c r="D167" s="221" t="s">
        <v>201</v>
      </c>
      <c r="E167" s="241" t="s">
        <v>19</v>
      </c>
      <c r="F167" s="242" t="s">
        <v>1064</v>
      </c>
      <c r="G167" s="240"/>
      <c r="H167" s="243">
        <v>89.483000000000004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201</v>
      </c>
      <c r="AU167" s="249" t="s">
        <v>86</v>
      </c>
      <c r="AV167" s="14" t="s">
        <v>86</v>
      </c>
      <c r="AW167" s="14" t="s">
        <v>37</v>
      </c>
      <c r="AX167" s="14" t="s">
        <v>76</v>
      </c>
      <c r="AY167" s="249" t="s">
        <v>188</v>
      </c>
    </row>
    <row r="168" s="14" customFormat="1">
      <c r="A168" s="14"/>
      <c r="B168" s="239"/>
      <c r="C168" s="240"/>
      <c r="D168" s="221" t="s">
        <v>201</v>
      </c>
      <c r="E168" s="241" t="s">
        <v>19</v>
      </c>
      <c r="F168" s="242" t="s">
        <v>1065</v>
      </c>
      <c r="G168" s="240"/>
      <c r="H168" s="243">
        <v>-21.859000000000002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201</v>
      </c>
      <c r="AU168" s="249" t="s">
        <v>86</v>
      </c>
      <c r="AV168" s="14" t="s">
        <v>86</v>
      </c>
      <c r="AW168" s="14" t="s">
        <v>37</v>
      </c>
      <c r="AX168" s="14" t="s">
        <v>76</v>
      </c>
      <c r="AY168" s="249" t="s">
        <v>188</v>
      </c>
    </row>
    <row r="169" s="14" customFormat="1">
      <c r="A169" s="14"/>
      <c r="B169" s="239"/>
      <c r="C169" s="240"/>
      <c r="D169" s="221" t="s">
        <v>201</v>
      </c>
      <c r="E169" s="241" t="s">
        <v>19</v>
      </c>
      <c r="F169" s="242" t="s">
        <v>1066</v>
      </c>
      <c r="G169" s="240"/>
      <c r="H169" s="243">
        <v>-11.956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201</v>
      </c>
      <c r="AU169" s="249" t="s">
        <v>86</v>
      </c>
      <c r="AV169" s="14" t="s">
        <v>86</v>
      </c>
      <c r="AW169" s="14" t="s">
        <v>37</v>
      </c>
      <c r="AX169" s="14" t="s">
        <v>76</v>
      </c>
      <c r="AY169" s="249" t="s">
        <v>188</v>
      </c>
    </row>
    <row r="170" s="16" customFormat="1">
      <c r="A170" s="16"/>
      <c r="B170" s="274"/>
      <c r="C170" s="275"/>
      <c r="D170" s="221" t="s">
        <v>201</v>
      </c>
      <c r="E170" s="276" t="s">
        <v>19</v>
      </c>
      <c r="F170" s="277" t="s">
        <v>1041</v>
      </c>
      <c r="G170" s="275"/>
      <c r="H170" s="278">
        <v>55.667999999999999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4" t="s">
        <v>201</v>
      </c>
      <c r="AU170" s="284" t="s">
        <v>86</v>
      </c>
      <c r="AV170" s="16" t="s">
        <v>210</v>
      </c>
      <c r="AW170" s="16" t="s">
        <v>37</v>
      </c>
      <c r="AX170" s="16" t="s">
        <v>76</v>
      </c>
      <c r="AY170" s="284" t="s">
        <v>188</v>
      </c>
    </row>
    <row r="171" s="14" customFormat="1">
      <c r="A171" s="14"/>
      <c r="B171" s="239"/>
      <c r="C171" s="240"/>
      <c r="D171" s="221" t="s">
        <v>201</v>
      </c>
      <c r="E171" s="241" t="s">
        <v>19</v>
      </c>
      <c r="F171" s="242" t="s">
        <v>1067</v>
      </c>
      <c r="G171" s="240"/>
      <c r="H171" s="243">
        <v>29.338000000000001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201</v>
      </c>
      <c r="AU171" s="249" t="s">
        <v>86</v>
      </c>
      <c r="AV171" s="14" t="s">
        <v>86</v>
      </c>
      <c r="AW171" s="14" t="s">
        <v>37</v>
      </c>
      <c r="AX171" s="14" t="s">
        <v>76</v>
      </c>
      <c r="AY171" s="249" t="s">
        <v>188</v>
      </c>
    </row>
    <row r="172" s="14" customFormat="1">
      <c r="A172" s="14"/>
      <c r="B172" s="239"/>
      <c r="C172" s="240"/>
      <c r="D172" s="221" t="s">
        <v>201</v>
      </c>
      <c r="E172" s="241" t="s">
        <v>19</v>
      </c>
      <c r="F172" s="242" t="s">
        <v>1068</v>
      </c>
      <c r="G172" s="240"/>
      <c r="H172" s="243">
        <v>-30.015000000000001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201</v>
      </c>
      <c r="AU172" s="249" t="s">
        <v>86</v>
      </c>
      <c r="AV172" s="14" t="s">
        <v>86</v>
      </c>
      <c r="AW172" s="14" t="s">
        <v>37</v>
      </c>
      <c r="AX172" s="14" t="s">
        <v>76</v>
      </c>
      <c r="AY172" s="249" t="s">
        <v>188</v>
      </c>
    </row>
    <row r="173" s="16" customFormat="1">
      <c r="A173" s="16"/>
      <c r="B173" s="274"/>
      <c r="C173" s="275"/>
      <c r="D173" s="221" t="s">
        <v>201</v>
      </c>
      <c r="E173" s="276" t="s">
        <v>19</v>
      </c>
      <c r="F173" s="277" t="s">
        <v>1041</v>
      </c>
      <c r="G173" s="275"/>
      <c r="H173" s="278">
        <v>-0.67700000000000005</v>
      </c>
      <c r="I173" s="279"/>
      <c r="J173" s="275"/>
      <c r="K173" s="275"/>
      <c r="L173" s="280"/>
      <c r="M173" s="281"/>
      <c r="N173" s="282"/>
      <c r="O173" s="282"/>
      <c r="P173" s="282"/>
      <c r="Q173" s="282"/>
      <c r="R173" s="282"/>
      <c r="S173" s="282"/>
      <c r="T173" s="283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4" t="s">
        <v>201</v>
      </c>
      <c r="AU173" s="284" t="s">
        <v>86</v>
      </c>
      <c r="AV173" s="16" t="s">
        <v>210</v>
      </c>
      <c r="AW173" s="16" t="s">
        <v>37</v>
      </c>
      <c r="AX173" s="16" t="s">
        <v>76</v>
      </c>
      <c r="AY173" s="284" t="s">
        <v>188</v>
      </c>
    </row>
    <row r="174" s="15" customFormat="1">
      <c r="A174" s="15"/>
      <c r="B174" s="250"/>
      <c r="C174" s="251"/>
      <c r="D174" s="221" t="s">
        <v>201</v>
      </c>
      <c r="E174" s="252" t="s">
        <v>1001</v>
      </c>
      <c r="F174" s="253" t="s">
        <v>224</v>
      </c>
      <c r="G174" s="251"/>
      <c r="H174" s="254">
        <v>54.991</v>
      </c>
      <c r="I174" s="255"/>
      <c r="J174" s="251"/>
      <c r="K174" s="251"/>
      <c r="L174" s="256"/>
      <c r="M174" s="257"/>
      <c r="N174" s="258"/>
      <c r="O174" s="258"/>
      <c r="P174" s="258"/>
      <c r="Q174" s="258"/>
      <c r="R174" s="258"/>
      <c r="S174" s="258"/>
      <c r="T174" s="25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0" t="s">
        <v>201</v>
      </c>
      <c r="AU174" s="260" t="s">
        <v>86</v>
      </c>
      <c r="AV174" s="15" t="s">
        <v>116</v>
      </c>
      <c r="AW174" s="15" t="s">
        <v>37</v>
      </c>
      <c r="AX174" s="15" t="s">
        <v>84</v>
      </c>
      <c r="AY174" s="260" t="s">
        <v>188</v>
      </c>
    </row>
    <row r="175" s="2" customFormat="1" ht="16.5" customHeight="1">
      <c r="A175" s="41"/>
      <c r="B175" s="42"/>
      <c r="C175" s="208" t="s">
        <v>266</v>
      </c>
      <c r="D175" s="208" t="s">
        <v>190</v>
      </c>
      <c r="E175" s="209" t="s">
        <v>372</v>
      </c>
      <c r="F175" s="210" t="s">
        <v>373</v>
      </c>
      <c r="G175" s="211" t="s">
        <v>102</v>
      </c>
      <c r="H175" s="212">
        <v>63.829999999999998</v>
      </c>
      <c r="I175" s="213"/>
      <c r="J175" s="214">
        <f>ROUND(I175*H175,2)</f>
        <v>0</v>
      </c>
      <c r="K175" s="210" t="s">
        <v>193</v>
      </c>
      <c r="L175" s="47"/>
      <c r="M175" s="215" t="s">
        <v>19</v>
      </c>
      <c r="N175" s="216" t="s">
        <v>47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116</v>
      </c>
      <c r="AT175" s="219" t="s">
        <v>190</v>
      </c>
      <c r="AU175" s="219" t="s">
        <v>86</v>
      </c>
      <c r="AY175" s="20" t="s">
        <v>188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84</v>
      </c>
      <c r="BK175" s="220">
        <f>ROUND(I175*H175,2)</f>
        <v>0</v>
      </c>
      <c r="BL175" s="20" t="s">
        <v>116</v>
      </c>
      <c r="BM175" s="219" t="s">
        <v>374</v>
      </c>
    </row>
    <row r="176" s="2" customFormat="1">
      <c r="A176" s="41"/>
      <c r="B176" s="42"/>
      <c r="C176" s="43"/>
      <c r="D176" s="221" t="s">
        <v>195</v>
      </c>
      <c r="E176" s="43"/>
      <c r="F176" s="222" t="s">
        <v>375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195</v>
      </c>
      <c r="AU176" s="20" t="s">
        <v>86</v>
      </c>
    </row>
    <row r="177" s="2" customFormat="1">
      <c r="A177" s="41"/>
      <c r="B177" s="42"/>
      <c r="C177" s="43"/>
      <c r="D177" s="226" t="s">
        <v>197</v>
      </c>
      <c r="E177" s="43"/>
      <c r="F177" s="227" t="s">
        <v>376</v>
      </c>
      <c r="G177" s="43"/>
      <c r="H177" s="43"/>
      <c r="I177" s="223"/>
      <c r="J177" s="43"/>
      <c r="K177" s="43"/>
      <c r="L177" s="47"/>
      <c r="M177" s="224"/>
      <c r="N177" s="22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197</v>
      </c>
      <c r="AU177" s="20" t="s">
        <v>86</v>
      </c>
    </row>
    <row r="178" s="14" customFormat="1">
      <c r="A178" s="14"/>
      <c r="B178" s="239"/>
      <c r="C178" s="240"/>
      <c r="D178" s="221" t="s">
        <v>201</v>
      </c>
      <c r="E178" s="241" t="s">
        <v>19</v>
      </c>
      <c r="F178" s="242" t="s">
        <v>1063</v>
      </c>
      <c r="G178" s="240"/>
      <c r="H178" s="243">
        <v>63.829999999999998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201</v>
      </c>
      <c r="AU178" s="249" t="s">
        <v>86</v>
      </c>
      <c r="AV178" s="14" t="s">
        <v>86</v>
      </c>
      <c r="AW178" s="14" t="s">
        <v>37</v>
      </c>
      <c r="AX178" s="14" t="s">
        <v>84</v>
      </c>
      <c r="AY178" s="249" t="s">
        <v>188</v>
      </c>
    </row>
    <row r="179" s="2" customFormat="1" ht="16.5" customHeight="1">
      <c r="A179" s="41"/>
      <c r="B179" s="42"/>
      <c r="C179" s="208" t="s">
        <v>272</v>
      </c>
      <c r="D179" s="208" t="s">
        <v>190</v>
      </c>
      <c r="E179" s="209" t="s">
        <v>378</v>
      </c>
      <c r="F179" s="210" t="s">
        <v>379</v>
      </c>
      <c r="G179" s="211" t="s">
        <v>126</v>
      </c>
      <c r="H179" s="212">
        <v>93.484999999999999</v>
      </c>
      <c r="I179" s="213"/>
      <c r="J179" s="214">
        <f>ROUND(I179*H179,2)</f>
        <v>0</v>
      </c>
      <c r="K179" s="210" t="s">
        <v>193</v>
      </c>
      <c r="L179" s="47"/>
      <c r="M179" s="215" t="s">
        <v>19</v>
      </c>
      <c r="N179" s="216" t="s">
        <v>47</v>
      </c>
      <c r="O179" s="87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116</v>
      </c>
      <c r="AT179" s="219" t="s">
        <v>190</v>
      </c>
      <c r="AU179" s="219" t="s">
        <v>86</v>
      </c>
      <c r="AY179" s="20" t="s">
        <v>188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84</v>
      </c>
      <c r="BK179" s="220">
        <f>ROUND(I179*H179,2)</f>
        <v>0</v>
      </c>
      <c r="BL179" s="20" t="s">
        <v>116</v>
      </c>
      <c r="BM179" s="219" t="s">
        <v>380</v>
      </c>
    </row>
    <row r="180" s="2" customFormat="1">
      <c r="A180" s="41"/>
      <c r="B180" s="42"/>
      <c r="C180" s="43"/>
      <c r="D180" s="221" t="s">
        <v>195</v>
      </c>
      <c r="E180" s="43"/>
      <c r="F180" s="222" t="s">
        <v>381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195</v>
      </c>
      <c r="AU180" s="20" t="s">
        <v>86</v>
      </c>
    </row>
    <row r="181" s="2" customFormat="1">
      <c r="A181" s="41"/>
      <c r="B181" s="42"/>
      <c r="C181" s="43"/>
      <c r="D181" s="226" t="s">
        <v>197</v>
      </c>
      <c r="E181" s="43"/>
      <c r="F181" s="227" t="s">
        <v>382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197</v>
      </c>
      <c r="AU181" s="20" t="s">
        <v>86</v>
      </c>
    </row>
    <row r="182" s="14" customFormat="1">
      <c r="A182" s="14"/>
      <c r="B182" s="239"/>
      <c r="C182" s="240"/>
      <c r="D182" s="221" t="s">
        <v>201</v>
      </c>
      <c r="E182" s="241" t="s">
        <v>19</v>
      </c>
      <c r="F182" s="242" t="s">
        <v>1069</v>
      </c>
      <c r="G182" s="240"/>
      <c r="H182" s="243">
        <v>93.484999999999999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201</v>
      </c>
      <c r="AU182" s="249" t="s">
        <v>86</v>
      </c>
      <c r="AV182" s="14" t="s">
        <v>86</v>
      </c>
      <c r="AW182" s="14" t="s">
        <v>37</v>
      </c>
      <c r="AX182" s="14" t="s">
        <v>84</v>
      </c>
      <c r="AY182" s="249" t="s">
        <v>188</v>
      </c>
    </row>
    <row r="183" s="2" customFormat="1" ht="16.5" customHeight="1">
      <c r="A183" s="41"/>
      <c r="B183" s="42"/>
      <c r="C183" s="208" t="s">
        <v>279</v>
      </c>
      <c r="D183" s="208" t="s">
        <v>190</v>
      </c>
      <c r="E183" s="209" t="s">
        <v>385</v>
      </c>
      <c r="F183" s="210" t="s">
        <v>386</v>
      </c>
      <c r="G183" s="211" t="s">
        <v>102</v>
      </c>
      <c r="H183" s="212">
        <v>51.874000000000002</v>
      </c>
      <c r="I183" s="213"/>
      <c r="J183" s="214">
        <f>ROUND(I183*H183,2)</f>
        <v>0</v>
      </c>
      <c r="K183" s="210" t="s">
        <v>193</v>
      </c>
      <c r="L183" s="47"/>
      <c r="M183" s="215" t="s">
        <v>19</v>
      </c>
      <c r="N183" s="216" t="s">
        <v>47</v>
      </c>
      <c r="O183" s="87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9" t="s">
        <v>116</v>
      </c>
      <c r="AT183" s="219" t="s">
        <v>190</v>
      </c>
      <c r="AU183" s="219" t="s">
        <v>86</v>
      </c>
      <c r="AY183" s="20" t="s">
        <v>188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0" t="s">
        <v>84</v>
      </c>
      <c r="BK183" s="220">
        <f>ROUND(I183*H183,2)</f>
        <v>0</v>
      </c>
      <c r="BL183" s="20" t="s">
        <v>116</v>
      </c>
      <c r="BM183" s="219" t="s">
        <v>387</v>
      </c>
    </row>
    <row r="184" s="2" customFormat="1">
      <c r="A184" s="41"/>
      <c r="B184" s="42"/>
      <c r="C184" s="43"/>
      <c r="D184" s="221" t="s">
        <v>195</v>
      </c>
      <c r="E184" s="43"/>
      <c r="F184" s="222" t="s">
        <v>388</v>
      </c>
      <c r="G184" s="43"/>
      <c r="H184" s="43"/>
      <c r="I184" s="223"/>
      <c r="J184" s="43"/>
      <c r="K184" s="43"/>
      <c r="L184" s="47"/>
      <c r="M184" s="224"/>
      <c r="N184" s="225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195</v>
      </c>
      <c r="AU184" s="20" t="s">
        <v>86</v>
      </c>
    </row>
    <row r="185" s="2" customFormat="1">
      <c r="A185" s="41"/>
      <c r="B185" s="42"/>
      <c r="C185" s="43"/>
      <c r="D185" s="226" t="s">
        <v>197</v>
      </c>
      <c r="E185" s="43"/>
      <c r="F185" s="227" t="s">
        <v>389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197</v>
      </c>
      <c r="AU185" s="20" t="s">
        <v>86</v>
      </c>
    </row>
    <row r="186" s="13" customFormat="1">
      <c r="A186" s="13"/>
      <c r="B186" s="229"/>
      <c r="C186" s="230"/>
      <c r="D186" s="221" t="s">
        <v>201</v>
      </c>
      <c r="E186" s="231" t="s">
        <v>19</v>
      </c>
      <c r="F186" s="232" t="s">
        <v>1036</v>
      </c>
      <c r="G186" s="230"/>
      <c r="H186" s="231" t="s">
        <v>19</v>
      </c>
      <c r="I186" s="233"/>
      <c r="J186" s="230"/>
      <c r="K186" s="230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201</v>
      </c>
      <c r="AU186" s="238" t="s">
        <v>86</v>
      </c>
      <c r="AV186" s="13" t="s">
        <v>84</v>
      </c>
      <c r="AW186" s="13" t="s">
        <v>37</v>
      </c>
      <c r="AX186" s="13" t="s">
        <v>76</v>
      </c>
      <c r="AY186" s="238" t="s">
        <v>188</v>
      </c>
    </row>
    <row r="187" s="14" customFormat="1">
      <c r="A187" s="14"/>
      <c r="B187" s="239"/>
      <c r="C187" s="240"/>
      <c r="D187" s="221" t="s">
        <v>201</v>
      </c>
      <c r="E187" s="241" t="s">
        <v>19</v>
      </c>
      <c r="F187" s="242" t="s">
        <v>1070</v>
      </c>
      <c r="G187" s="240"/>
      <c r="H187" s="243">
        <v>21.859000000000002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201</v>
      </c>
      <c r="AU187" s="249" t="s">
        <v>86</v>
      </c>
      <c r="AV187" s="14" t="s">
        <v>86</v>
      </c>
      <c r="AW187" s="14" t="s">
        <v>37</v>
      </c>
      <c r="AX187" s="14" t="s">
        <v>76</v>
      </c>
      <c r="AY187" s="249" t="s">
        <v>188</v>
      </c>
    </row>
    <row r="188" s="16" customFormat="1">
      <c r="A188" s="16"/>
      <c r="B188" s="274"/>
      <c r="C188" s="275"/>
      <c r="D188" s="221" t="s">
        <v>201</v>
      </c>
      <c r="E188" s="276" t="s">
        <v>1010</v>
      </c>
      <c r="F188" s="277" t="s">
        <v>1041</v>
      </c>
      <c r="G188" s="275"/>
      <c r="H188" s="278">
        <v>21.859000000000002</v>
      </c>
      <c r="I188" s="279"/>
      <c r="J188" s="275"/>
      <c r="K188" s="275"/>
      <c r="L188" s="280"/>
      <c r="M188" s="281"/>
      <c r="N188" s="282"/>
      <c r="O188" s="282"/>
      <c r="P188" s="282"/>
      <c r="Q188" s="282"/>
      <c r="R188" s="282"/>
      <c r="S188" s="282"/>
      <c r="T188" s="283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4" t="s">
        <v>201</v>
      </c>
      <c r="AU188" s="284" t="s">
        <v>86</v>
      </c>
      <c r="AV188" s="16" t="s">
        <v>210</v>
      </c>
      <c r="AW188" s="16" t="s">
        <v>37</v>
      </c>
      <c r="AX188" s="16" t="s">
        <v>76</v>
      </c>
      <c r="AY188" s="284" t="s">
        <v>188</v>
      </c>
    </row>
    <row r="189" s="13" customFormat="1">
      <c r="A189" s="13"/>
      <c r="B189" s="229"/>
      <c r="C189" s="230"/>
      <c r="D189" s="221" t="s">
        <v>201</v>
      </c>
      <c r="E189" s="231" t="s">
        <v>19</v>
      </c>
      <c r="F189" s="232" t="s">
        <v>1071</v>
      </c>
      <c r="G189" s="230"/>
      <c r="H189" s="231" t="s">
        <v>19</v>
      </c>
      <c r="I189" s="233"/>
      <c r="J189" s="230"/>
      <c r="K189" s="230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201</v>
      </c>
      <c r="AU189" s="238" t="s">
        <v>86</v>
      </c>
      <c r="AV189" s="13" t="s">
        <v>84</v>
      </c>
      <c r="AW189" s="13" t="s">
        <v>37</v>
      </c>
      <c r="AX189" s="13" t="s">
        <v>76</v>
      </c>
      <c r="AY189" s="238" t="s">
        <v>188</v>
      </c>
    </row>
    <row r="190" s="13" customFormat="1">
      <c r="A190" s="13"/>
      <c r="B190" s="229"/>
      <c r="C190" s="230"/>
      <c r="D190" s="221" t="s">
        <v>201</v>
      </c>
      <c r="E190" s="231" t="s">
        <v>19</v>
      </c>
      <c r="F190" s="232" t="s">
        <v>1072</v>
      </c>
      <c r="G190" s="230"/>
      <c r="H190" s="231" t="s">
        <v>19</v>
      </c>
      <c r="I190" s="233"/>
      <c r="J190" s="230"/>
      <c r="K190" s="230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201</v>
      </c>
      <c r="AU190" s="238" t="s">
        <v>86</v>
      </c>
      <c r="AV190" s="13" t="s">
        <v>84</v>
      </c>
      <c r="AW190" s="13" t="s">
        <v>37</v>
      </c>
      <c r="AX190" s="13" t="s">
        <v>76</v>
      </c>
      <c r="AY190" s="238" t="s">
        <v>188</v>
      </c>
    </row>
    <row r="191" s="14" customFormat="1">
      <c r="A191" s="14"/>
      <c r="B191" s="239"/>
      <c r="C191" s="240"/>
      <c r="D191" s="221" t="s">
        <v>201</v>
      </c>
      <c r="E191" s="241" t="s">
        <v>19</v>
      </c>
      <c r="F191" s="242" t="s">
        <v>1040</v>
      </c>
      <c r="G191" s="240"/>
      <c r="H191" s="243">
        <v>3.3900000000000001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201</v>
      </c>
      <c r="AU191" s="249" t="s">
        <v>86</v>
      </c>
      <c r="AV191" s="14" t="s">
        <v>86</v>
      </c>
      <c r="AW191" s="14" t="s">
        <v>37</v>
      </c>
      <c r="AX191" s="14" t="s">
        <v>76</v>
      </c>
      <c r="AY191" s="249" t="s">
        <v>188</v>
      </c>
    </row>
    <row r="192" s="13" customFormat="1">
      <c r="A192" s="13"/>
      <c r="B192" s="229"/>
      <c r="C192" s="230"/>
      <c r="D192" s="221" t="s">
        <v>201</v>
      </c>
      <c r="E192" s="231" t="s">
        <v>19</v>
      </c>
      <c r="F192" s="232" t="s">
        <v>1073</v>
      </c>
      <c r="G192" s="230"/>
      <c r="H192" s="231" t="s">
        <v>19</v>
      </c>
      <c r="I192" s="233"/>
      <c r="J192" s="230"/>
      <c r="K192" s="230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201</v>
      </c>
      <c r="AU192" s="238" t="s">
        <v>86</v>
      </c>
      <c r="AV192" s="13" t="s">
        <v>84</v>
      </c>
      <c r="AW192" s="13" t="s">
        <v>37</v>
      </c>
      <c r="AX192" s="13" t="s">
        <v>76</v>
      </c>
      <c r="AY192" s="238" t="s">
        <v>188</v>
      </c>
    </row>
    <row r="193" s="14" customFormat="1">
      <c r="A193" s="14"/>
      <c r="B193" s="239"/>
      <c r="C193" s="240"/>
      <c r="D193" s="221" t="s">
        <v>201</v>
      </c>
      <c r="E193" s="241" t="s">
        <v>19</v>
      </c>
      <c r="F193" s="242" t="s">
        <v>1074</v>
      </c>
      <c r="G193" s="240"/>
      <c r="H193" s="243">
        <v>26.625</v>
      </c>
      <c r="I193" s="244"/>
      <c r="J193" s="240"/>
      <c r="K193" s="240"/>
      <c r="L193" s="245"/>
      <c r="M193" s="246"/>
      <c r="N193" s="247"/>
      <c r="O193" s="247"/>
      <c r="P193" s="247"/>
      <c r="Q193" s="247"/>
      <c r="R193" s="247"/>
      <c r="S193" s="247"/>
      <c r="T193" s="24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9" t="s">
        <v>201</v>
      </c>
      <c r="AU193" s="249" t="s">
        <v>86</v>
      </c>
      <c r="AV193" s="14" t="s">
        <v>86</v>
      </c>
      <c r="AW193" s="14" t="s">
        <v>37</v>
      </c>
      <c r="AX193" s="14" t="s">
        <v>76</v>
      </c>
      <c r="AY193" s="249" t="s">
        <v>188</v>
      </c>
    </row>
    <row r="194" s="16" customFormat="1">
      <c r="A194" s="16"/>
      <c r="B194" s="274"/>
      <c r="C194" s="275"/>
      <c r="D194" s="221" t="s">
        <v>201</v>
      </c>
      <c r="E194" s="276" t="s">
        <v>1013</v>
      </c>
      <c r="F194" s="277" t="s">
        <v>1041</v>
      </c>
      <c r="G194" s="275"/>
      <c r="H194" s="278">
        <v>30.015000000000001</v>
      </c>
      <c r="I194" s="279"/>
      <c r="J194" s="275"/>
      <c r="K194" s="275"/>
      <c r="L194" s="280"/>
      <c r="M194" s="281"/>
      <c r="N194" s="282"/>
      <c r="O194" s="282"/>
      <c r="P194" s="282"/>
      <c r="Q194" s="282"/>
      <c r="R194" s="282"/>
      <c r="S194" s="282"/>
      <c r="T194" s="283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4" t="s">
        <v>201</v>
      </c>
      <c r="AU194" s="284" t="s">
        <v>86</v>
      </c>
      <c r="AV194" s="16" t="s">
        <v>210</v>
      </c>
      <c r="AW194" s="16" t="s">
        <v>37</v>
      </c>
      <c r="AX194" s="16" t="s">
        <v>76</v>
      </c>
      <c r="AY194" s="284" t="s">
        <v>188</v>
      </c>
    </row>
    <row r="195" s="15" customFormat="1">
      <c r="A195" s="15"/>
      <c r="B195" s="250"/>
      <c r="C195" s="251"/>
      <c r="D195" s="221" t="s">
        <v>201</v>
      </c>
      <c r="E195" s="252" t="s">
        <v>996</v>
      </c>
      <c r="F195" s="253" t="s">
        <v>224</v>
      </c>
      <c r="G195" s="251"/>
      <c r="H195" s="254">
        <v>51.874000000000002</v>
      </c>
      <c r="I195" s="255"/>
      <c r="J195" s="251"/>
      <c r="K195" s="251"/>
      <c r="L195" s="256"/>
      <c r="M195" s="257"/>
      <c r="N195" s="258"/>
      <c r="O195" s="258"/>
      <c r="P195" s="258"/>
      <c r="Q195" s="258"/>
      <c r="R195" s="258"/>
      <c r="S195" s="258"/>
      <c r="T195" s="25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0" t="s">
        <v>201</v>
      </c>
      <c r="AU195" s="260" t="s">
        <v>86</v>
      </c>
      <c r="AV195" s="15" t="s">
        <v>116</v>
      </c>
      <c r="AW195" s="15" t="s">
        <v>37</v>
      </c>
      <c r="AX195" s="15" t="s">
        <v>84</v>
      </c>
      <c r="AY195" s="260" t="s">
        <v>188</v>
      </c>
    </row>
    <row r="196" s="2" customFormat="1" ht="16.5" customHeight="1">
      <c r="A196" s="41"/>
      <c r="B196" s="42"/>
      <c r="C196" s="208" t="s">
        <v>285</v>
      </c>
      <c r="D196" s="208" t="s">
        <v>190</v>
      </c>
      <c r="E196" s="209" t="s">
        <v>1075</v>
      </c>
      <c r="F196" s="210" t="s">
        <v>1076</v>
      </c>
      <c r="G196" s="211" t="s">
        <v>102</v>
      </c>
      <c r="H196" s="212">
        <v>11.956</v>
      </c>
      <c r="I196" s="213"/>
      <c r="J196" s="214">
        <f>ROUND(I196*H196,2)</f>
        <v>0</v>
      </c>
      <c r="K196" s="210" t="s">
        <v>193</v>
      </c>
      <c r="L196" s="47"/>
      <c r="M196" s="215" t="s">
        <v>19</v>
      </c>
      <c r="N196" s="216" t="s">
        <v>47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116</v>
      </c>
      <c r="AT196" s="219" t="s">
        <v>190</v>
      </c>
      <c r="AU196" s="219" t="s">
        <v>86</v>
      </c>
      <c r="AY196" s="20" t="s">
        <v>188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84</v>
      </c>
      <c r="BK196" s="220">
        <f>ROUND(I196*H196,2)</f>
        <v>0</v>
      </c>
      <c r="BL196" s="20" t="s">
        <v>116</v>
      </c>
      <c r="BM196" s="219" t="s">
        <v>407</v>
      </c>
    </row>
    <row r="197" s="2" customFormat="1">
      <c r="A197" s="41"/>
      <c r="B197" s="42"/>
      <c r="C197" s="43"/>
      <c r="D197" s="221" t="s">
        <v>195</v>
      </c>
      <c r="E197" s="43"/>
      <c r="F197" s="222" t="s">
        <v>1077</v>
      </c>
      <c r="G197" s="43"/>
      <c r="H197" s="43"/>
      <c r="I197" s="223"/>
      <c r="J197" s="43"/>
      <c r="K197" s="43"/>
      <c r="L197" s="47"/>
      <c r="M197" s="224"/>
      <c r="N197" s="225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195</v>
      </c>
      <c r="AU197" s="20" t="s">
        <v>86</v>
      </c>
    </row>
    <row r="198" s="2" customFormat="1">
      <c r="A198" s="41"/>
      <c r="B198" s="42"/>
      <c r="C198" s="43"/>
      <c r="D198" s="226" t="s">
        <v>197</v>
      </c>
      <c r="E198" s="43"/>
      <c r="F198" s="227" t="s">
        <v>1078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197</v>
      </c>
      <c r="AU198" s="20" t="s">
        <v>86</v>
      </c>
    </row>
    <row r="199" s="14" customFormat="1">
      <c r="A199" s="14"/>
      <c r="B199" s="239"/>
      <c r="C199" s="240"/>
      <c r="D199" s="221" t="s">
        <v>201</v>
      </c>
      <c r="E199" s="241" t="s">
        <v>19</v>
      </c>
      <c r="F199" s="242" t="s">
        <v>1079</v>
      </c>
      <c r="G199" s="240"/>
      <c r="H199" s="243">
        <v>2.8479999999999999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9" t="s">
        <v>201</v>
      </c>
      <c r="AU199" s="249" t="s">
        <v>86</v>
      </c>
      <c r="AV199" s="14" t="s">
        <v>86</v>
      </c>
      <c r="AW199" s="14" t="s">
        <v>37</v>
      </c>
      <c r="AX199" s="14" t="s">
        <v>76</v>
      </c>
      <c r="AY199" s="249" t="s">
        <v>188</v>
      </c>
    </row>
    <row r="200" s="14" customFormat="1">
      <c r="A200" s="14"/>
      <c r="B200" s="239"/>
      <c r="C200" s="240"/>
      <c r="D200" s="221" t="s">
        <v>201</v>
      </c>
      <c r="E200" s="241" t="s">
        <v>19</v>
      </c>
      <c r="F200" s="242" t="s">
        <v>1080</v>
      </c>
      <c r="G200" s="240"/>
      <c r="H200" s="243">
        <v>9.1080000000000005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201</v>
      </c>
      <c r="AU200" s="249" t="s">
        <v>86</v>
      </c>
      <c r="AV200" s="14" t="s">
        <v>86</v>
      </c>
      <c r="AW200" s="14" t="s">
        <v>37</v>
      </c>
      <c r="AX200" s="14" t="s">
        <v>76</v>
      </c>
      <c r="AY200" s="249" t="s">
        <v>188</v>
      </c>
    </row>
    <row r="201" s="15" customFormat="1">
      <c r="A201" s="15"/>
      <c r="B201" s="250"/>
      <c r="C201" s="251"/>
      <c r="D201" s="221" t="s">
        <v>201</v>
      </c>
      <c r="E201" s="252" t="s">
        <v>101</v>
      </c>
      <c r="F201" s="253" t="s">
        <v>224</v>
      </c>
      <c r="G201" s="251"/>
      <c r="H201" s="254">
        <v>11.956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0" t="s">
        <v>201</v>
      </c>
      <c r="AU201" s="260" t="s">
        <v>86</v>
      </c>
      <c r="AV201" s="15" t="s">
        <v>116</v>
      </c>
      <c r="AW201" s="15" t="s">
        <v>37</v>
      </c>
      <c r="AX201" s="15" t="s">
        <v>84</v>
      </c>
      <c r="AY201" s="260" t="s">
        <v>188</v>
      </c>
    </row>
    <row r="202" s="2" customFormat="1" ht="16.5" customHeight="1">
      <c r="A202" s="41"/>
      <c r="B202" s="42"/>
      <c r="C202" s="208" t="s">
        <v>8</v>
      </c>
      <c r="D202" s="208" t="s">
        <v>190</v>
      </c>
      <c r="E202" s="209" t="s">
        <v>1081</v>
      </c>
      <c r="F202" s="210" t="s">
        <v>1082</v>
      </c>
      <c r="G202" s="211" t="s">
        <v>102</v>
      </c>
      <c r="H202" s="212">
        <v>11.956</v>
      </c>
      <c r="I202" s="213"/>
      <c r="J202" s="214">
        <f>ROUND(I202*H202,2)</f>
        <v>0</v>
      </c>
      <c r="K202" s="210" t="s">
        <v>193</v>
      </c>
      <c r="L202" s="47"/>
      <c r="M202" s="215" t="s">
        <v>19</v>
      </c>
      <c r="N202" s="216" t="s">
        <v>47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116</v>
      </c>
      <c r="AT202" s="219" t="s">
        <v>190</v>
      </c>
      <c r="AU202" s="219" t="s">
        <v>86</v>
      </c>
      <c r="AY202" s="20" t="s">
        <v>188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84</v>
      </c>
      <c r="BK202" s="220">
        <f>ROUND(I202*H202,2)</f>
        <v>0</v>
      </c>
      <c r="BL202" s="20" t="s">
        <v>116</v>
      </c>
      <c r="BM202" s="219" t="s">
        <v>1083</v>
      </c>
    </row>
    <row r="203" s="2" customFormat="1">
      <c r="A203" s="41"/>
      <c r="B203" s="42"/>
      <c r="C203" s="43"/>
      <c r="D203" s="221" t="s">
        <v>195</v>
      </c>
      <c r="E203" s="43"/>
      <c r="F203" s="222" t="s">
        <v>1084</v>
      </c>
      <c r="G203" s="43"/>
      <c r="H203" s="43"/>
      <c r="I203" s="223"/>
      <c r="J203" s="43"/>
      <c r="K203" s="43"/>
      <c r="L203" s="47"/>
      <c r="M203" s="224"/>
      <c r="N203" s="22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195</v>
      </c>
      <c r="AU203" s="20" t="s">
        <v>86</v>
      </c>
    </row>
    <row r="204" s="2" customFormat="1">
      <c r="A204" s="41"/>
      <c r="B204" s="42"/>
      <c r="C204" s="43"/>
      <c r="D204" s="226" t="s">
        <v>197</v>
      </c>
      <c r="E204" s="43"/>
      <c r="F204" s="227" t="s">
        <v>1085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197</v>
      </c>
      <c r="AU204" s="20" t="s">
        <v>86</v>
      </c>
    </row>
    <row r="205" s="14" customFormat="1">
      <c r="A205" s="14"/>
      <c r="B205" s="239"/>
      <c r="C205" s="240"/>
      <c r="D205" s="221" t="s">
        <v>201</v>
      </c>
      <c r="E205" s="241" t="s">
        <v>19</v>
      </c>
      <c r="F205" s="242" t="s">
        <v>101</v>
      </c>
      <c r="G205" s="240"/>
      <c r="H205" s="243">
        <v>11.956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201</v>
      </c>
      <c r="AU205" s="249" t="s">
        <v>86</v>
      </c>
      <c r="AV205" s="14" t="s">
        <v>86</v>
      </c>
      <c r="AW205" s="14" t="s">
        <v>37</v>
      </c>
      <c r="AX205" s="14" t="s">
        <v>84</v>
      </c>
      <c r="AY205" s="249" t="s">
        <v>188</v>
      </c>
    </row>
    <row r="206" s="12" customFormat="1" ht="22.8" customHeight="1">
      <c r="A206" s="12"/>
      <c r="B206" s="192"/>
      <c r="C206" s="193"/>
      <c r="D206" s="194" t="s">
        <v>75</v>
      </c>
      <c r="E206" s="206" t="s">
        <v>120</v>
      </c>
      <c r="F206" s="206" t="s">
        <v>542</v>
      </c>
      <c r="G206" s="193"/>
      <c r="H206" s="193"/>
      <c r="I206" s="196"/>
      <c r="J206" s="207">
        <f>BK206</f>
        <v>0</v>
      </c>
      <c r="K206" s="193"/>
      <c r="L206" s="198"/>
      <c r="M206" s="199"/>
      <c r="N206" s="200"/>
      <c r="O206" s="200"/>
      <c r="P206" s="201">
        <f>SUM(P207:P295)</f>
        <v>0</v>
      </c>
      <c r="Q206" s="200"/>
      <c r="R206" s="201">
        <f>SUM(R207:R295)</f>
        <v>1.3843001000000001</v>
      </c>
      <c r="S206" s="200"/>
      <c r="T206" s="202">
        <f>SUM(T207:T295)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3" t="s">
        <v>84</v>
      </c>
      <c r="AT206" s="204" t="s">
        <v>75</v>
      </c>
      <c r="AU206" s="204" t="s">
        <v>84</v>
      </c>
      <c r="AY206" s="203" t="s">
        <v>188</v>
      </c>
      <c r="BK206" s="205">
        <f>SUM(BK207:BK295)</f>
        <v>0</v>
      </c>
    </row>
    <row r="207" s="2" customFormat="1" ht="16.5" customHeight="1">
      <c r="A207" s="41"/>
      <c r="B207" s="42"/>
      <c r="C207" s="208" t="s">
        <v>296</v>
      </c>
      <c r="D207" s="208" t="s">
        <v>190</v>
      </c>
      <c r="E207" s="209" t="s">
        <v>613</v>
      </c>
      <c r="F207" s="210" t="s">
        <v>614</v>
      </c>
      <c r="G207" s="211" t="s">
        <v>115</v>
      </c>
      <c r="H207" s="212">
        <v>2</v>
      </c>
      <c r="I207" s="213"/>
      <c r="J207" s="214">
        <f>ROUND(I207*H207,2)</f>
        <v>0</v>
      </c>
      <c r="K207" s="210" t="s">
        <v>193</v>
      </c>
      <c r="L207" s="47"/>
      <c r="M207" s="215" t="s">
        <v>19</v>
      </c>
      <c r="N207" s="216" t="s">
        <v>47</v>
      </c>
      <c r="O207" s="87"/>
      <c r="P207" s="217">
        <f>O207*H207</f>
        <v>0</v>
      </c>
      <c r="Q207" s="217">
        <v>0.00282</v>
      </c>
      <c r="R207" s="217">
        <f>Q207*H207</f>
        <v>0.00564</v>
      </c>
      <c r="S207" s="217">
        <v>0</v>
      </c>
      <c r="T207" s="218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9" t="s">
        <v>116</v>
      </c>
      <c r="AT207" s="219" t="s">
        <v>190</v>
      </c>
      <c r="AU207" s="219" t="s">
        <v>86</v>
      </c>
      <c r="AY207" s="20" t="s">
        <v>188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0" t="s">
        <v>84</v>
      </c>
      <c r="BK207" s="220">
        <f>ROUND(I207*H207,2)</f>
        <v>0</v>
      </c>
      <c r="BL207" s="20" t="s">
        <v>116</v>
      </c>
      <c r="BM207" s="219" t="s">
        <v>615</v>
      </c>
    </row>
    <row r="208" s="2" customFormat="1">
      <c r="A208" s="41"/>
      <c r="B208" s="42"/>
      <c r="C208" s="43"/>
      <c r="D208" s="221" t="s">
        <v>195</v>
      </c>
      <c r="E208" s="43"/>
      <c r="F208" s="222" t="s">
        <v>616</v>
      </c>
      <c r="G208" s="43"/>
      <c r="H208" s="43"/>
      <c r="I208" s="223"/>
      <c r="J208" s="43"/>
      <c r="K208" s="43"/>
      <c r="L208" s="47"/>
      <c r="M208" s="224"/>
      <c r="N208" s="225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195</v>
      </c>
      <c r="AU208" s="20" t="s">
        <v>86</v>
      </c>
    </row>
    <row r="209" s="2" customFormat="1">
      <c r="A209" s="41"/>
      <c r="B209" s="42"/>
      <c r="C209" s="43"/>
      <c r="D209" s="226" t="s">
        <v>197</v>
      </c>
      <c r="E209" s="43"/>
      <c r="F209" s="227" t="s">
        <v>617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197</v>
      </c>
      <c r="AU209" s="20" t="s">
        <v>86</v>
      </c>
    </row>
    <row r="210" s="2" customFormat="1" ht="16.5" customHeight="1">
      <c r="A210" s="41"/>
      <c r="B210" s="42"/>
      <c r="C210" s="261" t="s">
        <v>302</v>
      </c>
      <c r="D210" s="261" t="s">
        <v>395</v>
      </c>
      <c r="E210" s="262" t="s">
        <v>619</v>
      </c>
      <c r="F210" s="263" t="s">
        <v>620</v>
      </c>
      <c r="G210" s="264" t="s">
        <v>115</v>
      </c>
      <c r="H210" s="265">
        <v>2</v>
      </c>
      <c r="I210" s="266"/>
      <c r="J210" s="267">
        <f>ROUND(I210*H210,2)</f>
        <v>0</v>
      </c>
      <c r="K210" s="263" t="s">
        <v>193</v>
      </c>
      <c r="L210" s="268"/>
      <c r="M210" s="269" t="s">
        <v>19</v>
      </c>
      <c r="N210" s="270" t="s">
        <v>47</v>
      </c>
      <c r="O210" s="87"/>
      <c r="P210" s="217">
        <f>O210*H210</f>
        <v>0</v>
      </c>
      <c r="Q210" s="217">
        <v>0.013899999999999999</v>
      </c>
      <c r="R210" s="217">
        <f>Q210*H210</f>
        <v>0.027799999999999998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120</v>
      </c>
      <c r="AT210" s="219" t="s">
        <v>395</v>
      </c>
      <c r="AU210" s="219" t="s">
        <v>86</v>
      </c>
      <c r="AY210" s="20" t="s">
        <v>188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84</v>
      </c>
      <c r="BK210" s="220">
        <f>ROUND(I210*H210,2)</f>
        <v>0</v>
      </c>
      <c r="BL210" s="20" t="s">
        <v>116</v>
      </c>
      <c r="BM210" s="219" t="s">
        <v>621</v>
      </c>
    </row>
    <row r="211" s="2" customFormat="1">
      <c r="A211" s="41"/>
      <c r="B211" s="42"/>
      <c r="C211" s="43"/>
      <c r="D211" s="221" t="s">
        <v>195</v>
      </c>
      <c r="E211" s="43"/>
      <c r="F211" s="222" t="s">
        <v>620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195</v>
      </c>
      <c r="AU211" s="20" t="s">
        <v>86</v>
      </c>
    </row>
    <row r="212" s="14" customFormat="1">
      <c r="A212" s="14"/>
      <c r="B212" s="239"/>
      <c r="C212" s="240"/>
      <c r="D212" s="221" t="s">
        <v>201</v>
      </c>
      <c r="E212" s="241" t="s">
        <v>19</v>
      </c>
      <c r="F212" s="242" t="s">
        <v>86</v>
      </c>
      <c r="G212" s="240"/>
      <c r="H212" s="243">
        <v>2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201</v>
      </c>
      <c r="AU212" s="249" t="s">
        <v>86</v>
      </c>
      <c r="AV212" s="14" t="s">
        <v>86</v>
      </c>
      <c r="AW212" s="14" t="s">
        <v>37</v>
      </c>
      <c r="AX212" s="14" t="s">
        <v>84</v>
      </c>
      <c r="AY212" s="249" t="s">
        <v>188</v>
      </c>
    </row>
    <row r="213" s="2" customFormat="1" ht="16.5" customHeight="1">
      <c r="A213" s="41"/>
      <c r="B213" s="42"/>
      <c r="C213" s="208" t="s">
        <v>316</v>
      </c>
      <c r="D213" s="208" t="s">
        <v>190</v>
      </c>
      <c r="E213" s="209" t="s">
        <v>672</v>
      </c>
      <c r="F213" s="210" t="s">
        <v>673</v>
      </c>
      <c r="G213" s="211" t="s">
        <v>136</v>
      </c>
      <c r="H213" s="212">
        <v>12</v>
      </c>
      <c r="I213" s="213"/>
      <c r="J213" s="214">
        <f>ROUND(I213*H213,2)</f>
        <v>0</v>
      </c>
      <c r="K213" s="210" t="s">
        <v>193</v>
      </c>
      <c r="L213" s="47"/>
      <c r="M213" s="215" t="s">
        <v>19</v>
      </c>
      <c r="N213" s="216" t="s">
        <v>47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116</v>
      </c>
      <c r="AT213" s="219" t="s">
        <v>190</v>
      </c>
      <c r="AU213" s="219" t="s">
        <v>86</v>
      </c>
      <c r="AY213" s="20" t="s">
        <v>188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84</v>
      </c>
      <c r="BK213" s="220">
        <f>ROUND(I213*H213,2)</f>
        <v>0</v>
      </c>
      <c r="BL213" s="20" t="s">
        <v>116</v>
      </c>
      <c r="BM213" s="219" t="s">
        <v>674</v>
      </c>
    </row>
    <row r="214" s="2" customFormat="1">
      <c r="A214" s="41"/>
      <c r="B214" s="42"/>
      <c r="C214" s="43"/>
      <c r="D214" s="221" t="s">
        <v>195</v>
      </c>
      <c r="E214" s="43"/>
      <c r="F214" s="222" t="s">
        <v>675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195</v>
      </c>
      <c r="AU214" s="20" t="s">
        <v>86</v>
      </c>
    </row>
    <row r="215" s="2" customFormat="1">
      <c r="A215" s="41"/>
      <c r="B215" s="42"/>
      <c r="C215" s="43"/>
      <c r="D215" s="226" t="s">
        <v>197</v>
      </c>
      <c r="E215" s="43"/>
      <c r="F215" s="227" t="s">
        <v>676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197</v>
      </c>
      <c r="AU215" s="20" t="s">
        <v>86</v>
      </c>
    </row>
    <row r="216" s="2" customFormat="1" ht="16.5" customHeight="1">
      <c r="A216" s="41"/>
      <c r="B216" s="42"/>
      <c r="C216" s="261" t="s">
        <v>323</v>
      </c>
      <c r="D216" s="261" t="s">
        <v>395</v>
      </c>
      <c r="E216" s="262" t="s">
        <v>678</v>
      </c>
      <c r="F216" s="263" t="s">
        <v>679</v>
      </c>
      <c r="G216" s="264" t="s">
        <v>136</v>
      </c>
      <c r="H216" s="265">
        <v>12.18</v>
      </c>
      <c r="I216" s="266"/>
      <c r="J216" s="267">
        <f>ROUND(I216*H216,2)</f>
        <v>0</v>
      </c>
      <c r="K216" s="263" t="s">
        <v>193</v>
      </c>
      <c r="L216" s="268"/>
      <c r="M216" s="269" t="s">
        <v>19</v>
      </c>
      <c r="N216" s="270" t="s">
        <v>47</v>
      </c>
      <c r="O216" s="87"/>
      <c r="P216" s="217">
        <f>O216*H216</f>
        <v>0</v>
      </c>
      <c r="Q216" s="217">
        <v>0.00106</v>
      </c>
      <c r="R216" s="217">
        <f>Q216*H216</f>
        <v>0.0129108</v>
      </c>
      <c r="S216" s="217">
        <v>0</v>
      </c>
      <c r="T216" s="21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9" t="s">
        <v>120</v>
      </c>
      <c r="AT216" s="219" t="s">
        <v>395</v>
      </c>
      <c r="AU216" s="219" t="s">
        <v>86</v>
      </c>
      <c r="AY216" s="20" t="s">
        <v>188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84</v>
      </c>
      <c r="BK216" s="220">
        <f>ROUND(I216*H216,2)</f>
        <v>0</v>
      </c>
      <c r="BL216" s="20" t="s">
        <v>116</v>
      </c>
      <c r="BM216" s="219" t="s">
        <v>680</v>
      </c>
    </row>
    <row r="217" s="2" customFormat="1">
      <c r="A217" s="41"/>
      <c r="B217" s="42"/>
      <c r="C217" s="43"/>
      <c r="D217" s="221" t="s">
        <v>195</v>
      </c>
      <c r="E217" s="43"/>
      <c r="F217" s="222" t="s">
        <v>679</v>
      </c>
      <c r="G217" s="43"/>
      <c r="H217" s="43"/>
      <c r="I217" s="223"/>
      <c r="J217" s="43"/>
      <c r="K217" s="43"/>
      <c r="L217" s="47"/>
      <c r="M217" s="224"/>
      <c r="N217" s="22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195</v>
      </c>
      <c r="AU217" s="20" t="s">
        <v>86</v>
      </c>
    </row>
    <row r="218" s="14" customFormat="1">
      <c r="A218" s="14"/>
      <c r="B218" s="239"/>
      <c r="C218" s="240"/>
      <c r="D218" s="221" t="s">
        <v>201</v>
      </c>
      <c r="E218" s="241" t="s">
        <v>19</v>
      </c>
      <c r="F218" s="242" t="s">
        <v>272</v>
      </c>
      <c r="G218" s="240"/>
      <c r="H218" s="243">
        <v>12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9" t="s">
        <v>201</v>
      </c>
      <c r="AU218" s="249" t="s">
        <v>86</v>
      </c>
      <c r="AV218" s="14" t="s">
        <v>86</v>
      </c>
      <c r="AW218" s="14" t="s">
        <v>37</v>
      </c>
      <c r="AX218" s="14" t="s">
        <v>84</v>
      </c>
      <c r="AY218" s="249" t="s">
        <v>188</v>
      </c>
    </row>
    <row r="219" s="14" customFormat="1">
      <c r="A219" s="14"/>
      <c r="B219" s="239"/>
      <c r="C219" s="240"/>
      <c r="D219" s="221" t="s">
        <v>201</v>
      </c>
      <c r="E219" s="240"/>
      <c r="F219" s="242" t="s">
        <v>1086</v>
      </c>
      <c r="G219" s="240"/>
      <c r="H219" s="243">
        <v>12.18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201</v>
      </c>
      <c r="AU219" s="249" t="s">
        <v>86</v>
      </c>
      <c r="AV219" s="14" t="s">
        <v>86</v>
      </c>
      <c r="AW219" s="14" t="s">
        <v>4</v>
      </c>
      <c r="AX219" s="14" t="s">
        <v>84</v>
      </c>
      <c r="AY219" s="249" t="s">
        <v>188</v>
      </c>
    </row>
    <row r="220" s="2" customFormat="1" ht="16.5" customHeight="1">
      <c r="A220" s="41"/>
      <c r="B220" s="42"/>
      <c r="C220" s="208" t="s">
        <v>331</v>
      </c>
      <c r="D220" s="208" t="s">
        <v>190</v>
      </c>
      <c r="E220" s="209" t="s">
        <v>1087</v>
      </c>
      <c r="F220" s="210" t="s">
        <v>1088</v>
      </c>
      <c r="G220" s="211" t="s">
        <v>136</v>
      </c>
      <c r="H220" s="212">
        <v>109</v>
      </c>
      <c r="I220" s="213"/>
      <c r="J220" s="214">
        <f>ROUND(I220*H220,2)</f>
        <v>0</v>
      </c>
      <c r="K220" s="210" t="s">
        <v>193</v>
      </c>
      <c r="L220" s="47"/>
      <c r="M220" s="215" t="s">
        <v>19</v>
      </c>
      <c r="N220" s="216" t="s">
        <v>47</v>
      </c>
      <c r="O220" s="87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9" t="s">
        <v>116</v>
      </c>
      <c r="AT220" s="219" t="s">
        <v>190</v>
      </c>
      <c r="AU220" s="219" t="s">
        <v>86</v>
      </c>
      <c r="AY220" s="20" t="s">
        <v>188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0" t="s">
        <v>84</v>
      </c>
      <c r="BK220" s="220">
        <f>ROUND(I220*H220,2)</f>
        <v>0</v>
      </c>
      <c r="BL220" s="20" t="s">
        <v>116</v>
      </c>
      <c r="BM220" s="219" t="s">
        <v>1089</v>
      </c>
    </row>
    <row r="221" s="2" customFormat="1">
      <c r="A221" s="41"/>
      <c r="B221" s="42"/>
      <c r="C221" s="43"/>
      <c r="D221" s="221" t="s">
        <v>195</v>
      </c>
      <c r="E221" s="43"/>
      <c r="F221" s="222" t="s">
        <v>1090</v>
      </c>
      <c r="G221" s="43"/>
      <c r="H221" s="43"/>
      <c r="I221" s="223"/>
      <c r="J221" s="43"/>
      <c r="K221" s="43"/>
      <c r="L221" s="47"/>
      <c r="M221" s="224"/>
      <c r="N221" s="225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195</v>
      </c>
      <c r="AU221" s="20" t="s">
        <v>86</v>
      </c>
    </row>
    <row r="222" s="2" customFormat="1">
      <c r="A222" s="41"/>
      <c r="B222" s="42"/>
      <c r="C222" s="43"/>
      <c r="D222" s="226" t="s">
        <v>197</v>
      </c>
      <c r="E222" s="43"/>
      <c r="F222" s="227" t="s">
        <v>1091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197</v>
      </c>
      <c r="AU222" s="20" t="s">
        <v>86</v>
      </c>
    </row>
    <row r="223" s="2" customFormat="1" ht="16.5" customHeight="1">
      <c r="A223" s="41"/>
      <c r="B223" s="42"/>
      <c r="C223" s="261" t="s">
        <v>7</v>
      </c>
      <c r="D223" s="261" t="s">
        <v>395</v>
      </c>
      <c r="E223" s="262" t="s">
        <v>1092</v>
      </c>
      <c r="F223" s="263" t="s">
        <v>1093</v>
      </c>
      <c r="G223" s="264" t="s">
        <v>136</v>
      </c>
      <c r="H223" s="265">
        <v>110.63500000000001</v>
      </c>
      <c r="I223" s="266"/>
      <c r="J223" s="267">
        <f>ROUND(I223*H223,2)</f>
        <v>0</v>
      </c>
      <c r="K223" s="263" t="s">
        <v>193</v>
      </c>
      <c r="L223" s="268"/>
      <c r="M223" s="269" t="s">
        <v>19</v>
      </c>
      <c r="N223" s="270" t="s">
        <v>47</v>
      </c>
      <c r="O223" s="87"/>
      <c r="P223" s="217">
        <f>O223*H223</f>
        <v>0</v>
      </c>
      <c r="Q223" s="217">
        <v>0.0031800000000000001</v>
      </c>
      <c r="R223" s="217">
        <f>Q223*H223</f>
        <v>0.3518193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120</v>
      </c>
      <c r="AT223" s="219" t="s">
        <v>395</v>
      </c>
      <c r="AU223" s="219" t="s">
        <v>86</v>
      </c>
      <c r="AY223" s="20" t="s">
        <v>188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84</v>
      </c>
      <c r="BK223" s="220">
        <f>ROUND(I223*H223,2)</f>
        <v>0</v>
      </c>
      <c r="BL223" s="20" t="s">
        <v>116</v>
      </c>
      <c r="BM223" s="219" t="s">
        <v>1094</v>
      </c>
    </row>
    <row r="224" s="2" customFormat="1">
      <c r="A224" s="41"/>
      <c r="B224" s="42"/>
      <c r="C224" s="43"/>
      <c r="D224" s="221" t="s">
        <v>195</v>
      </c>
      <c r="E224" s="43"/>
      <c r="F224" s="222" t="s">
        <v>1093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195</v>
      </c>
      <c r="AU224" s="20" t="s">
        <v>86</v>
      </c>
    </row>
    <row r="225" s="14" customFormat="1">
      <c r="A225" s="14"/>
      <c r="B225" s="239"/>
      <c r="C225" s="240"/>
      <c r="D225" s="221" t="s">
        <v>201</v>
      </c>
      <c r="E225" s="241" t="s">
        <v>19</v>
      </c>
      <c r="F225" s="242" t="s">
        <v>848</v>
      </c>
      <c r="G225" s="240"/>
      <c r="H225" s="243">
        <v>109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9" t="s">
        <v>201</v>
      </c>
      <c r="AU225" s="249" t="s">
        <v>86</v>
      </c>
      <c r="AV225" s="14" t="s">
        <v>86</v>
      </c>
      <c r="AW225" s="14" t="s">
        <v>37</v>
      </c>
      <c r="AX225" s="14" t="s">
        <v>84</v>
      </c>
      <c r="AY225" s="249" t="s">
        <v>188</v>
      </c>
    </row>
    <row r="226" s="14" customFormat="1">
      <c r="A226" s="14"/>
      <c r="B226" s="239"/>
      <c r="C226" s="240"/>
      <c r="D226" s="221" t="s">
        <v>201</v>
      </c>
      <c r="E226" s="240"/>
      <c r="F226" s="242" t="s">
        <v>1095</v>
      </c>
      <c r="G226" s="240"/>
      <c r="H226" s="243">
        <v>110.63500000000001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201</v>
      </c>
      <c r="AU226" s="249" t="s">
        <v>86</v>
      </c>
      <c r="AV226" s="14" t="s">
        <v>86</v>
      </c>
      <c r="AW226" s="14" t="s">
        <v>4</v>
      </c>
      <c r="AX226" s="14" t="s">
        <v>84</v>
      </c>
      <c r="AY226" s="249" t="s">
        <v>188</v>
      </c>
    </row>
    <row r="227" s="2" customFormat="1" ht="16.5" customHeight="1">
      <c r="A227" s="41"/>
      <c r="B227" s="42"/>
      <c r="C227" s="208" t="s">
        <v>348</v>
      </c>
      <c r="D227" s="208" t="s">
        <v>190</v>
      </c>
      <c r="E227" s="209" t="s">
        <v>1096</v>
      </c>
      <c r="F227" s="210" t="s">
        <v>1097</v>
      </c>
      <c r="G227" s="211" t="s">
        <v>115</v>
      </c>
      <c r="H227" s="212">
        <v>15</v>
      </c>
      <c r="I227" s="213"/>
      <c r="J227" s="214">
        <f>ROUND(I227*H227,2)</f>
        <v>0</v>
      </c>
      <c r="K227" s="210" t="s">
        <v>193</v>
      </c>
      <c r="L227" s="47"/>
      <c r="M227" s="215" t="s">
        <v>19</v>
      </c>
      <c r="N227" s="216" t="s">
        <v>47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116</v>
      </c>
      <c r="AT227" s="219" t="s">
        <v>190</v>
      </c>
      <c r="AU227" s="219" t="s">
        <v>86</v>
      </c>
      <c r="AY227" s="20" t="s">
        <v>188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84</v>
      </c>
      <c r="BK227" s="220">
        <f>ROUND(I227*H227,2)</f>
        <v>0</v>
      </c>
      <c r="BL227" s="20" t="s">
        <v>116</v>
      </c>
      <c r="BM227" s="219" t="s">
        <v>1098</v>
      </c>
    </row>
    <row r="228" s="2" customFormat="1">
      <c r="A228" s="41"/>
      <c r="B228" s="42"/>
      <c r="C228" s="43"/>
      <c r="D228" s="221" t="s">
        <v>195</v>
      </c>
      <c r="E228" s="43"/>
      <c r="F228" s="222" t="s">
        <v>1099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195</v>
      </c>
      <c r="AU228" s="20" t="s">
        <v>86</v>
      </c>
    </row>
    <row r="229" s="2" customFormat="1">
      <c r="A229" s="41"/>
      <c r="B229" s="42"/>
      <c r="C229" s="43"/>
      <c r="D229" s="226" t="s">
        <v>197</v>
      </c>
      <c r="E229" s="43"/>
      <c r="F229" s="227" t="s">
        <v>1100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197</v>
      </c>
      <c r="AU229" s="20" t="s">
        <v>86</v>
      </c>
    </row>
    <row r="230" s="2" customFormat="1" ht="16.5" customHeight="1">
      <c r="A230" s="41"/>
      <c r="B230" s="42"/>
      <c r="C230" s="261" t="s">
        <v>354</v>
      </c>
      <c r="D230" s="261" t="s">
        <v>395</v>
      </c>
      <c r="E230" s="262" t="s">
        <v>1101</v>
      </c>
      <c r="F230" s="263" t="s">
        <v>1102</v>
      </c>
      <c r="G230" s="264" t="s">
        <v>115</v>
      </c>
      <c r="H230" s="265">
        <v>15</v>
      </c>
      <c r="I230" s="266"/>
      <c r="J230" s="267">
        <f>ROUND(I230*H230,2)</f>
        <v>0</v>
      </c>
      <c r="K230" s="263" t="s">
        <v>193</v>
      </c>
      <c r="L230" s="268"/>
      <c r="M230" s="269" t="s">
        <v>19</v>
      </c>
      <c r="N230" s="270" t="s">
        <v>47</v>
      </c>
      <c r="O230" s="87"/>
      <c r="P230" s="217">
        <f>O230*H230</f>
        <v>0</v>
      </c>
      <c r="Q230" s="217">
        <v>0.0012099999999999999</v>
      </c>
      <c r="R230" s="217">
        <f>Q230*H230</f>
        <v>0.018149999999999999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120</v>
      </c>
      <c r="AT230" s="219" t="s">
        <v>395</v>
      </c>
      <c r="AU230" s="219" t="s">
        <v>86</v>
      </c>
      <c r="AY230" s="20" t="s">
        <v>188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84</v>
      </c>
      <c r="BK230" s="220">
        <f>ROUND(I230*H230,2)</f>
        <v>0</v>
      </c>
      <c r="BL230" s="20" t="s">
        <v>116</v>
      </c>
      <c r="BM230" s="219" t="s">
        <v>1103</v>
      </c>
    </row>
    <row r="231" s="2" customFormat="1">
      <c r="A231" s="41"/>
      <c r="B231" s="42"/>
      <c r="C231" s="43"/>
      <c r="D231" s="221" t="s">
        <v>195</v>
      </c>
      <c r="E231" s="43"/>
      <c r="F231" s="222" t="s">
        <v>1102</v>
      </c>
      <c r="G231" s="43"/>
      <c r="H231" s="43"/>
      <c r="I231" s="223"/>
      <c r="J231" s="43"/>
      <c r="K231" s="43"/>
      <c r="L231" s="47"/>
      <c r="M231" s="224"/>
      <c r="N231" s="225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195</v>
      </c>
      <c r="AU231" s="20" t="s">
        <v>86</v>
      </c>
    </row>
    <row r="232" s="14" customFormat="1">
      <c r="A232" s="14"/>
      <c r="B232" s="239"/>
      <c r="C232" s="240"/>
      <c r="D232" s="221" t="s">
        <v>201</v>
      </c>
      <c r="E232" s="241" t="s">
        <v>19</v>
      </c>
      <c r="F232" s="242" t="s">
        <v>1104</v>
      </c>
      <c r="G232" s="240"/>
      <c r="H232" s="243">
        <v>15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201</v>
      </c>
      <c r="AU232" s="249" t="s">
        <v>86</v>
      </c>
      <c r="AV232" s="14" t="s">
        <v>86</v>
      </c>
      <c r="AW232" s="14" t="s">
        <v>37</v>
      </c>
      <c r="AX232" s="14" t="s">
        <v>84</v>
      </c>
      <c r="AY232" s="249" t="s">
        <v>188</v>
      </c>
    </row>
    <row r="233" s="2" customFormat="1" ht="16.5" customHeight="1">
      <c r="A233" s="41"/>
      <c r="B233" s="42"/>
      <c r="C233" s="208" t="s">
        <v>363</v>
      </c>
      <c r="D233" s="208" t="s">
        <v>190</v>
      </c>
      <c r="E233" s="209" t="s">
        <v>1105</v>
      </c>
      <c r="F233" s="210" t="s">
        <v>1106</v>
      </c>
      <c r="G233" s="211" t="s">
        <v>115</v>
      </c>
      <c r="H233" s="212">
        <v>4</v>
      </c>
      <c r="I233" s="213"/>
      <c r="J233" s="214">
        <f>ROUND(I233*H233,2)</f>
        <v>0</v>
      </c>
      <c r="K233" s="210" t="s">
        <v>193</v>
      </c>
      <c r="L233" s="47"/>
      <c r="M233" s="215" t="s">
        <v>19</v>
      </c>
      <c r="N233" s="216" t="s">
        <v>47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116</v>
      </c>
      <c r="AT233" s="219" t="s">
        <v>190</v>
      </c>
      <c r="AU233" s="219" t="s">
        <v>86</v>
      </c>
      <c r="AY233" s="20" t="s">
        <v>188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84</v>
      </c>
      <c r="BK233" s="220">
        <f>ROUND(I233*H233,2)</f>
        <v>0</v>
      </c>
      <c r="BL233" s="20" t="s">
        <v>116</v>
      </c>
      <c r="BM233" s="219" t="s">
        <v>1107</v>
      </c>
    </row>
    <row r="234" s="2" customFormat="1">
      <c r="A234" s="41"/>
      <c r="B234" s="42"/>
      <c r="C234" s="43"/>
      <c r="D234" s="221" t="s">
        <v>195</v>
      </c>
      <c r="E234" s="43"/>
      <c r="F234" s="222" t="s">
        <v>1108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195</v>
      </c>
      <c r="AU234" s="20" t="s">
        <v>86</v>
      </c>
    </row>
    <row r="235" s="2" customFormat="1">
      <c r="A235" s="41"/>
      <c r="B235" s="42"/>
      <c r="C235" s="43"/>
      <c r="D235" s="226" t="s">
        <v>197</v>
      </c>
      <c r="E235" s="43"/>
      <c r="F235" s="227" t="s">
        <v>1109</v>
      </c>
      <c r="G235" s="43"/>
      <c r="H235" s="43"/>
      <c r="I235" s="223"/>
      <c r="J235" s="43"/>
      <c r="K235" s="43"/>
      <c r="L235" s="47"/>
      <c r="M235" s="224"/>
      <c r="N235" s="225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197</v>
      </c>
      <c r="AU235" s="20" t="s">
        <v>86</v>
      </c>
    </row>
    <row r="236" s="2" customFormat="1" ht="16.5" customHeight="1">
      <c r="A236" s="41"/>
      <c r="B236" s="42"/>
      <c r="C236" s="261" t="s">
        <v>371</v>
      </c>
      <c r="D236" s="261" t="s">
        <v>395</v>
      </c>
      <c r="E236" s="262" t="s">
        <v>1110</v>
      </c>
      <c r="F236" s="263" t="s">
        <v>1111</v>
      </c>
      <c r="G236" s="264" t="s">
        <v>115</v>
      </c>
      <c r="H236" s="265">
        <v>4</v>
      </c>
      <c r="I236" s="266"/>
      <c r="J236" s="267">
        <f>ROUND(I236*H236,2)</f>
        <v>0</v>
      </c>
      <c r="K236" s="263" t="s">
        <v>193</v>
      </c>
      <c r="L236" s="268"/>
      <c r="M236" s="269" t="s">
        <v>19</v>
      </c>
      <c r="N236" s="270" t="s">
        <v>47</v>
      </c>
      <c r="O236" s="87"/>
      <c r="P236" s="217">
        <f>O236*H236</f>
        <v>0</v>
      </c>
      <c r="Q236" s="217">
        <v>0.00141</v>
      </c>
      <c r="R236" s="217">
        <f>Q236*H236</f>
        <v>0.00564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120</v>
      </c>
      <c r="AT236" s="219" t="s">
        <v>395</v>
      </c>
      <c r="AU236" s="219" t="s">
        <v>86</v>
      </c>
      <c r="AY236" s="20" t="s">
        <v>188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84</v>
      </c>
      <c r="BK236" s="220">
        <f>ROUND(I236*H236,2)</f>
        <v>0</v>
      </c>
      <c r="BL236" s="20" t="s">
        <v>116</v>
      </c>
      <c r="BM236" s="219" t="s">
        <v>1112</v>
      </c>
    </row>
    <row r="237" s="2" customFormat="1">
      <c r="A237" s="41"/>
      <c r="B237" s="42"/>
      <c r="C237" s="43"/>
      <c r="D237" s="221" t="s">
        <v>195</v>
      </c>
      <c r="E237" s="43"/>
      <c r="F237" s="222" t="s">
        <v>1111</v>
      </c>
      <c r="G237" s="43"/>
      <c r="H237" s="43"/>
      <c r="I237" s="223"/>
      <c r="J237" s="43"/>
      <c r="K237" s="43"/>
      <c r="L237" s="47"/>
      <c r="M237" s="224"/>
      <c r="N237" s="22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195</v>
      </c>
      <c r="AU237" s="20" t="s">
        <v>86</v>
      </c>
    </row>
    <row r="238" s="14" customFormat="1">
      <c r="A238" s="14"/>
      <c r="B238" s="239"/>
      <c r="C238" s="240"/>
      <c r="D238" s="221" t="s">
        <v>201</v>
      </c>
      <c r="E238" s="241" t="s">
        <v>19</v>
      </c>
      <c r="F238" s="242" t="s">
        <v>116</v>
      </c>
      <c r="G238" s="240"/>
      <c r="H238" s="243">
        <v>4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9" t="s">
        <v>201</v>
      </c>
      <c r="AU238" s="249" t="s">
        <v>86</v>
      </c>
      <c r="AV238" s="14" t="s">
        <v>86</v>
      </c>
      <c r="AW238" s="14" t="s">
        <v>37</v>
      </c>
      <c r="AX238" s="14" t="s">
        <v>84</v>
      </c>
      <c r="AY238" s="249" t="s">
        <v>188</v>
      </c>
    </row>
    <row r="239" s="2" customFormat="1" ht="16.5" customHeight="1">
      <c r="A239" s="41"/>
      <c r="B239" s="42"/>
      <c r="C239" s="208" t="s">
        <v>377</v>
      </c>
      <c r="D239" s="208" t="s">
        <v>190</v>
      </c>
      <c r="E239" s="209" t="s">
        <v>1113</v>
      </c>
      <c r="F239" s="210" t="s">
        <v>1114</v>
      </c>
      <c r="G239" s="211" t="s">
        <v>115</v>
      </c>
      <c r="H239" s="212">
        <v>16</v>
      </c>
      <c r="I239" s="213"/>
      <c r="J239" s="214">
        <f>ROUND(I239*H239,2)</f>
        <v>0</v>
      </c>
      <c r="K239" s="210" t="s">
        <v>193</v>
      </c>
      <c r="L239" s="47"/>
      <c r="M239" s="215" t="s">
        <v>19</v>
      </c>
      <c r="N239" s="216" t="s">
        <v>47</v>
      </c>
      <c r="O239" s="87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116</v>
      </c>
      <c r="AT239" s="219" t="s">
        <v>190</v>
      </c>
      <c r="AU239" s="219" t="s">
        <v>86</v>
      </c>
      <c r="AY239" s="20" t="s">
        <v>188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0" t="s">
        <v>84</v>
      </c>
      <c r="BK239" s="220">
        <f>ROUND(I239*H239,2)</f>
        <v>0</v>
      </c>
      <c r="BL239" s="20" t="s">
        <v>116</v>
      </c>
      <c r="BM239" s="219" t="s">
        <v>1115</v>
      </c>
    </row>
    <row r="240" s="2" customFormat="1">
      <c r="A240" s="41"/>
      <c r="B240" s="42"/>
      <c r="C240" s="43"/>
      <c r="D240" s="221" t="s">
        <v>195</v>
      </c>
      <c r="E240" s="43"/>
      <c r="F240" s="222" t="s">
        <v>1116</v>
      </c>
      <c r="G240" s="43"/>
      <c r="H240" s="43"/>
      <c r="I240" s="223"/>
      <c r="J240" s="43"/>
      <c r="K240" s="43"/>
      <c r="L240" s="47"/>
      <c r="M240" s="224"/>
      <c r="N240" s="22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195</v>
      </c>
      <c r="AU240" s="20" t="s">
        <v>86</v>
      </c>
    </row>
    <row r="241" s="2" customFormat="1">
      <c r="A241" s="41"/>
      <c r="B241" s="42"/>
      <c r="C241" s="43"/>
      <c r="D241" s="226" t="s">
        <v>197</v>
      </c>
      <c r="E241" s="43"/>
      <c r="F241" s="227" t="s">
        <v>1117</v>
      </c>
      <c r="G241" s="43"/>
      <c r="H241" s="43"/>
      <c r="I241" s="223"/>
      <c r="J241" s="43"/>
      <c r="K241" s="43"/>
      <c r="L241" s="47"/>
      <c r="M241" s="224"/>
      <c r="N241" s="225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197</v>
      </c>
      <c r="AU241" s="20" t="s">
        <v>86</v>
      </c>
    </row>
    <row r="242" s="2" customFormat="1" ht="16.5" customHeight="1">
      <c r="A242" s="41"/>
      <c r="B242" s="42"/>
      <c r="C242" s="261" t="s">
        <v>384</v>
      </c>
      <c r="D242" s="261" t="s">
        <v>395</v>
      </c>
      <c r="E242" s="262" t="s">
        <v>1118</v>
      </c>
      <c r="F242" s="263" t="s">
        <v>1119</v>
      </c>
      <c r="G242" s="264" t="s">
        <v>115</v>
      </c>
      <c r="H242" s="265">
        <v>14</v>
      </c>
      <c r="I242" s="266"/>
      <c r="J242" s="267">
        <f>ROUND(I242*H242,2)</f>
        <v>0</v>
      </c>
      <c r="K242" s="263" t="s">
        <v>193</v>
      </c>
      <c r="L242" s="268"/>
      <c r="M242" s="269" t="s">
        <v>19</v>
      </c>
      <c r="N242" s="270" t="s">
        <v>47</v>
      </c>
      <c r="O242" s="87"/>
      <c r="P242" s="217">
        <f>O242*H242</f>
        <v>0</v>
      </c>
      <c r="Q242" s="217">
        <v>0.00072000000000000005</v>
      </c>
      <c r="R242" s="217">
        <f>Q242*H242</f>
        <v>0.01008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120</v>
      </c>
      <c r="AT242" s="219" t="s">
        <v>395</v>
      </c>
      <c r="AU242" s="219" t="s">
        <v>86</v>
      </c>
      <c r="AY242" s="20" t="s">
        <v>188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84</v>
      </c>
      <c r="BK242" s="220">
        <f>ROUND(I242*H242,2)</f>
        <v>0</v>
      </c>
      <c r="BL242" s="20" t="s">
        <v>116</v>
      </c>
      <c r="BM242" s="219" t="s">
        <v>1120</v>
      </c>
    </row>
    <row r="243" s="2" customFormat="1">
      <c r="A243" s="41"/>
      <c r="B243" s="42"/>
      <c r="C243" s="43"/>
      <c r="D243" s="221" t="s">
        <v>195</v>
      </c>
      <c r="E243" s="43"/>
      <c r="F243" s="222" t="s">
        <v>1119</v>
      </c>
      <c r="G243" s="43"/>
      <c r="H243" s="43"/>
      <c r="I243" s="223"/>
      <c r="J243" s="43"/>
      <c r="K243" s="43"/>
      <c r="L243" s="47"/>
      <c r="M243" s="224"/>
      <c r="N243" s="22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195</v>
      </c>
      <c r="AU243" s="20" t="s">
        <v>86</v>
      </c>
    </row>
    <row r="244" s="14" customFormat="1">
      <c r="A244" s="14"/>
      <c r="B244" s="239"/>
      <c r="C244" s="240"/>
      <c r="D244" s="221" t="s">
        <v>201</v>
      </c>
      <c r="E244" s="241" t="s">
        <v>19</v>
      </c>
      <c r="F244" s="242" t="s">
        <v>1121</v>
      </c>
      <c r="G244" s="240"/>
      <c r="H244" s="243">
        <v>14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201</v>
      </c>
      <c r="AU244" s="249" t="s">
        <v>86</v>
      </c>
      <c r="AV244" s="14" t="s">
        <v>86</v>
      </c>
      <c r="AW244" s="14" t="s">
        <v>37</v>
      </c>
      <c r="AX244" s="14" t="s">
        <v>84</v>
      </c>
      <c r="AY244" s="249" t="s">
        <v>188</v>
      </c>
    </row>
    <row r="245" s="2" customFormat="1" ht="16.5" customHeight="1">
      <c r="A245" s="41"/>
      <c r="B245" s="42"/>
      <c r="C245" s="261" t="s">
        <v>394</v>
      </c>
      <c r="D245" s="261" t="s">
        <v>395</v>
      </c>
      <c r="E245" s="262" t="s">
        <v>1122</v>
      </c>
      <c r="F245" s="263" t="s">
        <v>1123</v>
      </c>
      <c r="G245" s="264" t="s">
        <v>115</v>
      </c>
      <c r="H245" s="265">
        <v>2</v>
      </c>
      <c r="I245" s="266"/>
      <c r="J245" s="267">
        <f>ROUND(I245*H245,2)</f>
        <v>0</v>
      </c>
      <c r="K245" s="263" t="s">
        <v>19</v>
      </c>
      <c r="L245" s="268"/>
      <c r="M245" s="269" t="s">
        <v>19</v>
      </c>
      <c r="N245" s="270" t="s">
        <v>47</v>
      </c>
      <c r="O245" s="87"/>
      <c r="P245" s="217">
        <f>O245*H245</f>
        <v>0</v>
      </c>
      <c r="Q245" s="217">
        <v>0.00331</v>
      </c>
      <c r="R245" s="217">
        <f>Q245*H245</f>
        <v>0.00662</v>
      </c>
      <c r="S245" s="217">
        <v>0</v>
      </c>
      <c r="T245" s="218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9" t="s">
        <v>120</v>
      </c>
      <c r="AT245" s="219" t="s">
        <v>395</v>
      </c>
      <c r="AU245" s="219" t="s">
        <v>86</v>
      </c>
      <c r="AY245" s="20" t="s">
        <v>188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0" t="s">
        <v>84</v>
      </c>
      <c r="BK245" s="220">
        <f>ROUND(I245*H245,2)</f>
        <v>0</v>
      </c>
      <c r="BL245" s="20" t="s">
        <v>116</v>
      </c>
      <c r="BM245" s="219" t="s">
        <v>1124</v>
      </c>
    </row>
    <row r="246" s="2" customFormat="1">
      <c r="A246" s="41"/>
      <c r="B246" s="42"/>
      <c r="C246" s="43"/>
      <c r="D246" s="221" t="s">
        <v>195</v>
      </c>
      <c r="E246" s="43"/>
      <c r="F246" s="222" t="s">
        <v>1123</v>
      </c>
      <c r="G246" s="43"/>
      <c r="H246" s="43"/>
      <c r="I246" s="223"/>
      <c r="J246" s="43"/>
      <c r="K246" s="43"/>
      <c r="L246" s="47"/>
      <c r="M246" s="224"/>
      <c r="N246" s="22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195</v>
      </c>
      <c r="AU246" s="20" t="s">
        <v>86</v>
      </c>
    </row>
    <row r="247" s="14" customFormat="1">
      <c r="A247" s="14"/>
      <c r="B247" s="239"/>
      <c r="C247" s="240"/>
      <c r="D247" s="221" t="s">
        <v>201</v>
      </c>
      <c r="E247" s="241" t="s">
        <v>19</v>
      </c>
      <c r="F247" s="242" t="s">
        <v>1125</v>
      </c>
      <c r="G247" s="240"/>
      <c r="H247" s="243">
        <v>2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201</v>
      </c>
      <c r="AU247" s="249" t="s">
        <v>86</v>
      </c>
      <c r="AV247" s="14" t="s">
        <v>86</v>
      </c>
      <c r="AW247" s="14" t="s">
        <v>37</v>
      </c>
      <c r="AX247" s="14" t="s">
        <v>84</v>
      </c>
      <c r="AY247" s="249" t="s">
        <v>188</v>
      </c>
    </row>
    <row r="248" s="2" customFormat="1" ht="16.5" customHeight="1">
      <c r="A248" s="41"/>
      <c r="B248" s="42"/>
      <c r="C248" s="208" t="s">
        <v>400</v>
      </c>
      <c r="D248" s="208" t="s">
        <v>190</v>
      </c>
      <c r="E248" s="209" t="s">
        <v>1126</v>
      </c>
      <c r="F248" s="210" t="s">
        <v>1127</v>
      </c>
      <c r="G248" s="211" t="s">
        <v>115</v>
      </c>
      <c r="H248" s="212">
        <v>9</v>
      </c>
      <c r="I248" s="213"/>
      <c r="J248" s="214">
        <f>ROUND(I248*H248,2)</f>
        <v>0</v>
      </c>
      <c r="K248" s="210" t="s">
        <v>193</v>
      </c>
      <c r="L248" s="47"/>
      <c r="M248" s="215" t="s">
        <v>19</v>
      </c>
      <c r="N248" s="216" t="s">
        <v>47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116</v>
      </c>
      <c r="AT248" s="219" t="s">
        <v>190</v>
      </c>
      <c r="AU248" s="219" t="s">
        <v>86</v>
      </c>
      <c r="AY248" s="20" t="s">
        <v>188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84</v>
      </c>
      <c r="BK248" s="220">
        <f>ROUND(I248*H248,2)</f>
        <v>0</v>
      </c>
      <c r="BL248" s="20" t="s">
        <v>116</v>
      </c>
      <c r="BM248" s="219" t="s">
        <v>1128</v>
      </c>
    </row>
    <row r="249" s="2" customFormat="1">
      <c r="A249" s="41"/>
      <c r="B249" s="42"/>
      <c r="C249" s="43"/>
      <c r="D249" s="221" t="s">
        <v>195</v>
      </c>
      <c r="E249" s="43"/>
      <c r="F249" s="222" t="s">
        <v>1129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195</v>
      </c>
      <c r="AU249" s="20" t="s">
        <v>86</v>
      </c>
    </row>
    <row r="250" s="2" customFormat="1">
      <c r="A250" s="41"/>
      <c r="B250" s="42"/>
      <c r="C250" s="43"/>
      <c r="D250" s="226" t="s">
        <v>197</v>
      </c>
      <c r="E250" s="43"/>
      <c r="F250" s="227" t="s">
        <v>1130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197</v>
      </c>
      <c r="AU250" s="20" t="s">
        <v>86</v>
      </c>
    </row>
    <row r="251" s="2" customFormat="1" ht="16.5" customHeight="1">
      <c r="A251" s="41"/>
      <c r="B251" s="42"/>
      <c r="C251" s="261" t="s">
        <v>404</v>
      </c>
      <c r="D251" s="261" t="s">
        <v>395</v>
      </c>
      <c r="E251" s="262" t="s">
        <v>1131</v>
      </c>
      <c r="F251" s="263" t="s">
        <v>1132</v>
      </c>
      <c r="G251" s="264" t="s">
        <v>115</v>
      </c>
      <c r="H251" s="265">
        <v>3</v>
      </c>
      <c r="I251" s="266"/>
      <c r="J251" s="267">
        <f>ROUND(I251*H251,2)</f>
        <v>0</v>
      </c>
      <c r="K251" s="263" t="s">
        <v>193</v>
      </c>
      <c r="L251" s="268"/>
      <c r="M251" s="269" t="s">
        <v>19</v>
      </c>
      <c r="N251" s="270" t="s">
        <v>47</v>
      </c>
      <c r="O251" s="87"/>
      <c r="P251" s="217">
        <f>O251*H251</f>
        <v>0</v>
      </c>
      <c r="Q251" s="217">
        <v>0.0035999999999999999</v>
      </c>
      <c r="R251" s="217">
        <f>Q251*H251</f>
        <v>0.010800000000000001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120</v>
      </c>
      <c r="AT251" s="219" t="s">
        <v>395</v>
      </c>
      <c r="AU251" s="219" t="s">
        <v>86</v>
      </c>
      <c r="AY251" s="20" t="s">
        <v>188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84</v>
      </c>
      <c r="BK251" s="220">
        <f>ROUND(I251*H251,2)</f>
        <v>0</v>
      </c>
      <c r="BL251" s="20" t="s">
        <v>116</v>
      </c>
      <c r="BM251" s="219" t="s">
        <v>1133</v>
      </c>
    </row>
    <row r="252" s="2" customFormat="1">
      <c r="A252" s="41"/>
      <c r="B252" s="42"/>
      <c r="C252" s="43"/>
      <c r="D252" s="221" t="s">
        <v>195</v>
      </c>
      <c r="E252" s="43"/>
      <c r="F252" s="222" t="s">
        <v>1132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195</v>
      </c>
      <c r="AU252" s="20" t="s">
        <v>86</v>
      </c>
    </row>
    <row r="253" s="14" customFormat="1">
      <c r="A253" s="14"/>
      <c r="B253" s="239"/>
      <c r="C253" s="240"/>
      <c r="D253" s="221" t="s">
        <v>201</v>
      </c>
      <c r="E253" s="241" t="s">
        <v>19</v>
      </c>
      <c r="F253" s="242" t="s">
        <v>210</v>
      </c>
      <c r="G253" s="240"/>
      <c r="H253" s="243">
        <v>3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201</v>
      </c>
      <c r="AU253" s="249" t="s">
        <v>86</v>
      </c>
      <c r="AV253" s="14" t="s">
        <v>86</v>
      </c>
      <c r="AW253" s="14" t="s">
        <v>37</v>
      </c>
      <c r="AX253" s="14" t="s">
        <v>84</v>
      </c>
      <c r="AY253" s="249" t="s">
        <v>188</v>
      </c>
    </row>
    <row r="254" s="2" customFormat="1" ht="16.5" customHeight="1">
      <c r="A254" s="41"/>
      <c r="B254" s="42"/>
      <c r="C254" s="261" t="s">
        <v>413</v>
      </c>
      <c r="D254" s="261" t="s">
        <v>395</v>
      </c>
      <c r="E254" s="262" t="s">
        <v>1134</v>
      </c>
      <c r="F254" s="263" t="s">
        <v>1135</v>
      </c>
      <c r="G254" s="264" t="s">
        <v>115</v>
      </c>
      <c r="H254" s="265">
        <v>1</v>
      </c>
      <c r="I254" s="266"/>
      <c r="J254" s="267">
        <f>ROUND(I254*H254,2)</f>
        <v>0</v>
      </c>
      <c r="K254" s="263" t="s">
        <v>193</v>
      </c>
      <c r="L254" s="268"/>
      <c r="M254" s="269" t="s">
        <v>19</v>
      </c>
      <c r="N254" s="270" t="s">
        <v>47</v>
      </c>
      <c r="O254" s="87"/>
      <c r="P254" s="217">
        <f>O254*H254</f>
        <v>0</v>
      </c>
      <c r="Q254" s="217">
        <v>0.0035999999999999999</v>
      </c>
      <c r="R254" s="217">
        <f>Q254*H254</f>
        <v>0.0035999999999999999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120</v>
      </c>
      <c r="AT254" s="219" t="s">
        <v>395</v>
      </c>
      <c r="AU254" s="219" t="s">
        <v>86</v>
      </c>
      <c r="AY254" s="20" t="s">
        <v>188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84</v>
      </c>
      <c r="BK254" s="220">
        <f>ROUND(I254*H254,2)</f>
        <v>0</v>
      </c>
      <c r="BL254" s="20" t="s">
        <v>116</v>
      </c>
      <c r="BM254" s="219" t="s">
        <v>1136</v>
      </c>
    </row>
    <row r="255" s="2" customFormat="1">
      <c r="A255" s="41"/>
      <c r="B255" s="42"/>
      <c r="C255" s="43"/>
      <c r="D255" s="221" t="s">
        <v>195</v>
      </c>
      <c r="E255" s="43"/>
      <c r="F255" s="222" t="s">
        <v>1135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195</v>
      </c>
      <c r="AU255" s="20" t="s">
        <v>86</v>
      </c>
    </row>
    <row r="256" s="2" customFormat="1">
      <c r="A256" s="41"/>
      <c r="B256" s="42"/>
      <c r="C256" s="43"/>
      <c r="D256" s="221" t="s">
        <v>199</v>
      </c>
      <c r="E256" s="43"/>
      <c r="F256" s="228" t="s">
        <v>1137</v>
      </c>
      <c r="G256" s="43"/>
      <c r="H256" s="43"/>
      <c r="I256" s="223"/>
      <c r="J256" s="43"/>
      <c r="K256" s="43"/>
      <c r="L256" s="47"/>
      <c r="M256" s="224"/>
      <c r="N256" s="22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199</v>
      </c>
      <c r="AU256" s="20" t="s">
        <v>86</v>
      </c>
    </row>
    <row r="257" s="14" customFormat="1">
      <c r="A257" s="14"/>
      <c r="B257" s="239"/>
      <c r="C257" s="240"/>
      <c r="D257" s="221" t="s">
        <v>201</v>
      </c>
      <c r="E257" s="241" t="s">
        <v>19</v>
      </c>
      <c r="F257" s="242" t="s">
        <v>84</v>
      </c>
      <c r="G257" s="240"/>
      <c r="H257" s="243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9" t="s">
        <v>201</v>
      </c>
      <c r="AU257" s="249" t="s">
        <v>86</v>
      </c>
      <c r="AV257" s="14" t="s">
        <v>86</v>
      </c>
      <c r="AW257" s="14" t="s">
        <v>37</v>
      </c>
      <c r="AX257" s="14" t="s">
        <v>84</v>
      </c>
      <c r="AY257" s="249" t="s">
        <v>188</v>
      </c>
    </row>
    <row r="258" s="2" customFormat="1" ht="16.5" customHeight="1">
      <c r="A258" s="41"/>
      <c r="B258" s="42"/>
      <c r="C258" s="261" t="s">
        <v>419</v>
      </c>
      <c r="D258" s="261" t="s">
        <v>395</v>
      </c>
      <c r="E258" s="262" t="s">
        <v>1138</v>
      </c>
      <c r="F258" s="263" t="s">
        <v>1139</v>
      </c>
      <c r="G258" s="264" t="s">
        <v>115</v>
      </c>
      <c r="H258" s="265">
        <v>5</v>
      </c>
      <c r="I258" s="266"/>
      <c r="J258" s="267">
        <f>ROUND(I258*H258,2)</f>
        <v>0</v>
      </c>
      <c r="K258" s="263" t="s">
        <v>193</v>
      </c>
      <c r="L258" s="268"/>
      <c r="M258" s="269" t="s">
        <v>19</v>
      </c>
      <c r="N258" s="270" t="s">
        <v>47</v>
      </c>
      <c r="O258" s="87"/>
      <c r="P258" s="217">
        <f>O258*H258</f>
        <v>0</v>
      </c>
      <c r="Q258" s="217">
        <v>0.0025000000000000001</v>
      </c>
      <c r="R258" s="217">
        <f>Q258*H258</f>
        <v>0.012500000000000001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120</v>
      </c>
      <c r="AT258" s="219" t="s">
        <v>395</v>
      </c>
      <c r="AU258" s="219" t="s">
        <v>86</v>
      </c>
      <c r="AY258" s="20" t="s">
        <v>188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84</v>
      </c>
      <c r="BK258" s="220">
        <f>ROUND(I258*H258,2)</f>
        <v>0</v>
      </c>
      <c r="BL258" s="20" t="s">
        <v>116</v>
      </c>
      <c r="BM258" s="219" t="s">
        <v>1140</v>
      </c>
    </row>
    <row r="259" s="2" customFormat="1">
      <c r="A259" s="41"/>
      <c r="B259" s="42"/>
      <c r="C259" s="43"/>
      <c r="D259" s="221" t="s">
        <v>195</v>
      </c>
      <c r="E259" s="43"/>
      <c r="F259" s="222" t="s">
        <v>1139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195</v>
      </c>
      <c r="AU259" s="20" t="s">
        <v>86</v>
      </c>
    </row>
    <row r="260" s="14" customFormat="1">
      <c r="A260" s="14"/>
      <c r="B260" s="239"/>
      <c r="C260" s="240"/>
      <c r="D260" s="221" t="s">
        <v>201</v>
      </c>
      <c r="E260" s="241" t="s">
        <v>19</v>
      </c>
      <c r="F260" s="242" t="s">
        <v>566</v>
      </c>
      <c r="G260" s="240"/>
      <c r="H260" s="243">
        <v>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201</v>
      </c>
      <c r="AU260" s="249" t="s">
        <v>86</v>
      </c>
      <c r="AV260" s="14" t="s">
        <v>86</v>
      </c>
      <c r="AW260" s="14" t="s">
        <v>37</v>
      </c>
      <c r="AX260" s="14" t="s">
        <v>84</v>
      </c>
      <c r="AY260" s="249" t="s">
        <v>188</v>
      </c>
    </row>
    <row r="261" s="2" customFormat="1" ht="16.5" customHeight="1">
      <c r="A261" s="41"/>
      <c r="B261" s="42"/>
      <c r="C261" s="208" t="s">
        <v>425</v>
      </c>
      <c r="D261" s="208" t="s">
        <v>190</v>
      </c>
      <c r="E261" s="209" t="s">
        <v>739</v>
      </c>
      <c r="F261" s="210" t="s">
        <v>740</v>
      </c>
      <c r="G261" s="211" t="s">
        <v>136</v>
      </c>
      <c r="H261" s="212">
        <v>17.399999999999999</v>
      </c>
      <c r="I261" s="213"/>
      <c r="J261" s="214">
        <f>ROUND(I261*H261,2)</f>
        <v>0</v>
      </c>
      <c r="K261" s="210" t="s">
        <v>193</v>
      </c>
      <c r="L261" s="47"/>
      <c r="M261" s="215" t="s">
        <v>19</v>
      </c>
      <c r="N261" s="216" t="s">
        <v>47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116</v>
      </c>
      <c r="AT261" s="219" t="s">
        <v>190</v>
      </c>
      <c r="AU261" s="219" t="s">
        <v>86</v>
      </c>
      <c r="AY261" s="20" t="s">
        <v>188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84</v>
      </c>
      <c r="BK261" s="220">
        <f>ROUND(I261*H261,2)</f>
        <v>0</v>
      </c>
      <c r="BL261" s="20" t="s">
        <v>116</v>
      </c>
      <c r="BM261" s="219" t="s">
        <v>741</v>
      </c>
    </row>
    <row r="262" s="2" customFormat="1">
      <c r="A262" s="41"/>
      <c r="B262" s="42"/>
      <c r="C262" s="43"/>
      <c r="D262" s="221" t="s">
        <v>195</v>
      </c>
      <c r="E262" s="43"/>
      <c r="F262" s="222" t="s">
        <v>740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195</v>
      </c>
      <c r="AU262" s="20" t="s">
        <v>86</v>
      </c>
    </row>
    <row r="263" s="2" customFormat="1">
      <c r="A263" s="41"/>
      <c r="B263" s="42"/>
      <c r="C263" s="43"/>
      <c r="D263" s="226" t="s">
        <v>197</v>
      </c>
      <c r="E263" s="43"/>
      <c r="F263" s="227" t="s">
        <v>742</v>
      </c>
      <c r="G263" s="43"/>
      <c r="H263" s="43"/>
      <c r="I263" s="223"/>
      <c r="J263" s="43"/>
      <c r="K263" s="43"/>
      <c r="L263" s="47"/>
      <c r="M263" s="224"/>
      <c r="N263" s="22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197</v>
      </c>
      <c r="AU263" s="20" t="s">
        <v>86</v>
      </c>
    </row>
    <row r="264" s="14" customFormat="1">
      <c r="A264" s="14"/>
      <c r="B264" s="239"/>
      <c r="C264" s="240"/>
      <c r="D264" s="221" t="s">
        <v>201</v>
      </c>
      <c r="E264" s="241" t="s">
        <v>19</v>
      </c>
      <c r="F264" s="242" t="s">
        <v>1141</v>
      </c>
      <c r="G264" s="240"/>
      <c r="H264" s="243">
        <v>17.399999999999999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9" t="s">
        <v>201</v>
      </c>
      <c r="AU264" s="249" t="s">
        <v>86</v>
      </c>
      <c r="AV264" s="14" t="s">
        <v>86</v>
      </c>
      <c r="AW264" s="14" t="s">
        <v>37</v>
      </c>
      <c r="AX264" s="14" t="s">
        <v>84</v>
      </c>
      <c r="AY264" s="249" t="s">
        <v>188</v>
      </c>
    </row>
    <row r="265" s="2" customFormat="1" ht="16.5" customHeight="1">
      <c r="A265" s="41"/>
      <c r="B265" s="42"/>
      <c r="C265" s="208" t="s">
        <v>433</v>
      </c>
      <c r="D265" s="208" t="s">
        <v>190</v>
      </c>
      <c r="E265" s="209" t="s">
        <v>745</v>
      </c>
      <c r="F265" s="210" t="s">
        <v>746</v>
      </c>
      <c r="G265" s="211" t="s">
        <v>136</v>
      </c>
      <c r="H265" s="212">
        <v>17.399999999999999</v>
      </c>
      <c r="I265" s="213"/>
      <c r="J265" s="214">
        <f>ROUND(I265*H265,2)</f>
        <v>0</v>
      </c>
      <c r="K265" s="210" t="s">
        <v>193</v>
      </c>
      <c r="L265" s="47"/>
      <c r="M265" s="215" t="s">
        <v>19</v>
      </c>
      <c r="N265" s="216" t="s">
        <v>47</v>
      </c>
      <c r="O265" s="87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116</v>
      </c>
      <c r="AT265" s="219" t="s">
        <v>190</v>
      </c>
      <c r="AU265" s="219" t="s">
        <v>86</v>
      </c>
      <c r="AY265" s="20" t="s">
        <v>188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0" t="s">
        <v>84</v>
      </c>
      <c r="BK265" s="220">
        <f>ROUND(I265*H265,2)</f>
        <v>0</v>
      </c>
      <c r="BL265" s="20" t="s">
        <v>116</v>
      </c>
      <c r="BM265" s="219" t="s">
        <v>747</v>
      </c>
    </row>
    <row r="266" s="2" customFormat="1">
      <c r="A266" s="41"/>
      <c r="B266" s="42"/>
      <c r="C266" s="43"/>
      <c r="D266" s="221" t="s">
        <v>195</v>
      </c>
      <c r="E266" s="43"/>
      <c r="F266" s="222" t="s">
        <v>748</v>
      </c>
      <c r="G266" s="43"/>
      <c r="H266" s="43"/>
      <c r="I266" s="223"/>
      <c r="J266" s="43"/>
      <c r="K266" s="43"/>
      <c r="L266" s="47"/>
      <c r="M266" s="224"/>
      <c r="N266" s="225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195</v>
      </c>
      <c r="AU266" s="20" t="s">
        <v>86</v>
      </c>
    </row>
    <row r="267" s="2" customFormat="1">
      <c r="A267" s="41"/>
      <c r="B267" s="42"/>
      <c r="C267" s="43"/>
      <c r="D267" s="226" t="s">
        <v>197</v>
      </c>
      <c r="E267" s="43"/>
      <c r="F267" s="227" t="s">
        <v>749</v>
      </c>
      <c r="G267" s="43"/>
      <c r="H267" s="43"/>
      <c r="I267" s="223"/>
      <c r="J267" s="43"/>
      <c r="K267" s="43"/>
      <c r="L267" s="47"/>
      <c r="M267" s="224"/>
      <c r="N267" s="22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197</v>
      </c>
      <c r="AU267" s="20" t="s">
        <v>86</v>
      </c>
    </row>
    <row r="268" s="14" customFormat="1">
      <c r="A268" s="14"/>
      <c r="B268" s="239"/>
      <c r="C268" s="240"/>
      <c r="D268" s="221" t="s">
        <v>201</v>
      </c>
      <c r="E268" s="241" t="s">
        <v>19</v>
      </c>
      <c r="F268" s="242" t="s">
        <v>1141</v>
      </c>
      <c r="G268" s="240"/>
      <c r="H268" s="243">
        <v>17.399999999999999</v>
      </c>
      <c r="I268" s="244"/>
      <c r="J268" s="240"/>
      <c r="K268" s="240"/>
      <c r="L268" s="245"/>
      <c r="M268" s="246"/>
      <c r="N268" s="247"/>
      <c r="O268" s="247"/>
      <c r="P268" s="247"/>
      <c r="Q268" s="247"/>
      <c r="R268" s="247"/>
      <c r="S268" s="247"/>
      <c r="T268" s="24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9" t="s">
        <v>201</v>
      </c>
      <c r="AU268" s="249" t="s">
        <v>86</v>
      </c>
      <c r="AV268" s="14" t="s">
        <v>86</v>
      </c>
      <c r="AW268" s="14" t="s">
        <v>37</v>
      </c>
      <c r="AX268" s="14" t="s">
        <v>84</v>
      </c>
      <c r="AY268" s="249" t="s">
        <v>188</v>
      </c>
    </row>
    <row r="269" s="2" customFormat="1" ht="16.5" customHeight="1">
      <c r="A269" s="41"/>
      <c r="B269" s="42"/>
      <c r="C269" s="208" t="s">
        <v>440</v>
      </c>
      <c r="D269" s="208" t="s">
        <v>190</v>
      </c>
      <c r="E269" s="209" t="s">
        <v>1142</v>
      </c>
      <c r="F269" s="210" t="s">
        <v>1143</v>
      </c>
      <c r="G269" s="211" t="s">
        <v>136</v>
      </c>
      <c r="H269" s="212">
        <v>109</v>
      </c>
      <c r="I269" s="213"/>
      <c r="J269" s="214">
        <f>ROUND(I269*H269,2)</f>
        <v>0</v>
      </c>
      <c r="K269" s="210" t="s">
        <v>193</v>
      </c>
      <c r="L269" s="47"/>
      <c r="M269" s="215" t="s">
        <v>19</v>
      </c>
      <c r="N269" s="216" t="s">
        <v>47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116</v>
      </c>
      <c r="AT269" s="219" t="s">
        <v>190</v>
      </c>
      <c r="AU269" s="219" t="s">
        <v>86</v>
      </c>
      <c r="AY269" s="20" t="s">
        <v>188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84</v>
      </c>
      <c r="BK269" s="220">
        <f>ROUND(I269*H269,2)</f>
        <v>0</v>
      </c>
      <c r="BL269" s="20" t="s">
        <v>116</v>
      </c>
      <c r="BM269" s="219" t="s">
        <v>754</v>
      </c>
    </row>
    <row r="270" s="2" customFormat="1">
      <c r="A270" s="41"/>
      <c r="B270" s="42"/>
      <c r="C270" s="43"/>
      <c r="D270" s="221" t="s">
        <v>195</v>
      </c>
      <c r="E270" s="43"/>
      <c r="F270" s="222" t="s">
        <v>1144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195</v>
      </c>
      <c r="AU270" s="20" t="s">
        <v>86</v>
      </c>
    </row>
    <row r="271" s="2" customFormat="1">
      <c r="A271" s="41"/>
      <c r="B271" s="42"/>
      <c r="C271" s="43"/>
      <c r="D271" s="226" t="s">
        <v>197</v>
      </c>
      <c r="E271" s="43"/>
      <c r="F271" s="227" t="s">
        <v>1145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197</v>
      </c>
      <c r="AU271" s="20" t="s">
        <v>86</v>
      </c>
    </row>
    <row r="272" s="14" customFormat="1">
      <c r="A272" s="14"/>
      <c r="B272" s="239"/>
      <c r="C272" s="240"/>
      <c r="D272" s="221" t="s">
        <v>201</v>
      </c>
      <c r="E272" s="241" t="s">
        <v>19</v>
      </c>
      <c r="F272" s="242" t="s">
        <v>848</v>
      </c>
      <c r="G272" s="240"/>
      <c r="H272" s="243">
        <v>109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9" t="s">
        <v>201</v>
      </c>
      <c r="AU272" s="249" t="s">
        <v>86</v>
      </c>
      <c r="AV272" s="14" t="s">
        <v>86</v>
      </c>
      <c r="AW272" s="14" t="s">
        <v>37</v>
      </c>
      <c r="AX272" s="14" t="s">
        <v>84</v>
      </c>
      <c r="AY272" s="249" t="s">
        <v>188</v>
      </c>
    </row>
    <row r="273" s="2" customFormat="1" ht="16.5" customHeight="1">
      <c r="A273" s="41"/>
      <c r="B273" s="42"/>
      <c r="C273" s="208" t="s">
        <v>448</v>
      </c>
      <c r="D273" s="208" t="s">
        <v>190</v>
      </c>
      <c r="E273" s="209" t="s">
        <v>1146</v>
      </c>
      <c r="F273" s="210" t="s">
        <v>1147</v>
      </c>
      <c r="G273" s="211" t="s">
        <v>136</v>
      </c>
      <c r="H273" s="212">
        <v>109</v>
      </c>
      <c r="I273" s="213"/>
      <c r="J273" s="214">
        <f>ROUND(I273*H273,2)</f>
        <v>0</v>
      </c>
      <c r="K273" s="210" t="s">
        <v>193</v>
      </c>
      <c r="L273" s="47"/>
      <c r="M273" s="215" t="s">
        <v>19</v>
      </c>
      <c r="N273" s="216" t="s">
        <v>47</v>
      </c>
      <c r="O273" s="87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9" t="s">
        <v>116</v>
      </c>
      <c r="AT273" s="219" t="s">
        <v>190</v>
      </c>
      <c r="AU273" s="219" t="s">
        <v>86</v>
      </c>
      <c r="AY273" s="20" t="s">
        <v>188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20" t="s">
        <v>84</v>
      </c>
      <c r="BK273" s="220">
        <f>ROUND(I273*H273,2)</f>
        <v>0</v>
      </c>
      <c r="BL273" s="20" t="s">
        <v>116</v>
      </c>
      <c r="BM273" s="219" t="s">
        <v>761</v>
      </c>
    </row>
    <row r="274" s="2" customFormat="1">
      <c r="A274" s="41"/>
      <c r="B274" s="42"/>
      <c r="C274" s="43"/>
      <c r="D274" s="221" t="s">
        <v>195</v>
      </c>
      <c r="E274" s="43"/>
      <c r="F274" s="222" t="s">
        <v>1147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195</v>
      </c>
      <c r="AU274" s="20" t="s">
        <v>86</v>
      </c>
    </row>
    <row r="275" s="2" customFormat="1">
      <c r="A275" s="41"/>
      <c r="B275" s="42"/>
      <c r="C275" s="43"/>
      <c r="D275" s="226" t="s">
        <v>197</v>
      </c>
      <c r="E275" s="43"/>
      <c r="F275" s="227" t="s">
        <v>1148</v>
      </c>
      <c r="G275" s="43"/>
      <c r="H275" s="43"/>
      <c r="I275" s="223"/>
      <c r="J275" s="43"/>
      <c r="K275" s="43"/>
      <c r="L275" s="47"/>
      <c r="M275" s="224"/>
      <c r="N275" s="22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197</v>
      </c>
      <c r="AU275" s="20" t="s">
        <v>86</v>
      </c>
    </row>
    <row r="276" s="14" customFormat="1">
      <c r="A276" s="14"/>
      <c r="B276" s="239"/>
      <c r="C276" s="240"/>
      <c r="D276" s="221" t="s">
        <v>201</v>
      </c>
      <c r="E276" s="241" t="s">
        <v>19</v>
      </c>
      <c r="F276" s="242" t="s">
        <v>848</v>
      </c>
      <c r="G276" s="240"/>
      <c r="H276" s="243">
        <v>109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9" t="s">
        <v>201</v>
      </c>
      <c r="AU276" s="249" t="s">
        <v>86</v>
      </c>
      <c r="AV276" s="14" t="s">
        <v>86</v>
      </c>
      <c r="AW276" s="14" t="s">
        <v>37</v>
      </c>
      <c r="AX276" s="14" t="s">
        <v>84</v>
      </c>
      <c r="AY276" s="249" t="s">
        <v>188</v>
      </c>
    </row>
    <row r="277" s="2" customFormat="1" ht="16.5" customHeight="1">
      <c r="A277" s="41"/>
      <c r="B277" s="42"/>
      <c r="C277" s="208" t="s">
        <v>454</v>
      </c>
      <c r="D277" s="208" t="s">
        <v>190</v>
      </c>
      <c r="E277" s="209" t="s">
        <v>764</v>
      </c>
      <c r="F277" s="210" t="s">
        <v>765</v>
      </c>
      <c r="G277" s="211" t="s">
        <v>115</v>
      </c>
      <c r="H277" s="212">
        <v>2</v>
      </c>
      <c r="I277" s="213"/>
      <c r="J277" s="214">
        <f>ROUND(I277*H277,2)</f>
        <v>0</v>
      </c>
      <c r="K277" s="210" t="s">
        <v>193</v>
      </c>
      <c r="L277" s="47"/>
      <c r="M277" s="215" t="s">
        <v>19</v>
      </c>
      <c r="N277" s="216" t="s">
        <v>47</v>
      </c>
      <c r="O277" s="87"/>
      <c r="P277" s="217">
        <f>O277*H277</f>
        <v>0</v>
      </c>
      <c r="Q277" s="217">
        <v>0.45937</v>
      </c>
      <c r="R277" s="217">
        <f>Q277*H277</f>
        <v>0.91874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116</v>
      </c>
      <c r="AT277" s="219" t="s">
        <v>190</v>
      </c>
      <c r="AU277" s="219" t="s">
        <v>86</v>
      </c>
      <c r="AY277" s="20" t="s">
        <v>188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84</v>
      </c>
      <c r="BK277" s="220">
        <f>ROUND(I277*H277,2)</f>
        <v>0</v>
      </c>
      <c r="BL277" s="20" t="s">
        <v>116</v>
      </c>
      <c r="BM277" s="219" t="s">
        <v>766</v>
      </c>
    </row>
    <row r="278" s="2" customFormat="1">
      <c r="A278" s="41"/>
      <c r="B278" s="42"/>
      <c r="C278" s="43"/>
      <c r="D278" s="221" t="s">
        <v>195</v>
      </c>
      <c r="E278" s="43"/>
      <c r="F278" s="222" t="s">
        <v>767</v>
      </c>
      <c r="G278" s="43"/>
      <c r="H278" s="43"/>
      <c r="I278" s="223"/>
      <c r="J278" s="43"/>
      <c r="K278" s="43"/>
      <c r="L278" s="47"/>
      <c r="M278" s="224"/>
      <c r="N278" s="225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195</v>
      </c>
      <c r="AU278" s="20" t="s">
        <v>86</v>
      </c>
    </row>
    <row r="279" s="2" customFormat="1">
      <c r="A279" s="41"/>
      <c r="B279" s="42"/>
      <c r="C279" s="43"/>
      <c r="D279" s="226" t="s">
        <v>197</v>
      </c>
      <c r="E279" s="43"/>
      <c r="F279" s="227" t="s">
        <v>768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197</v>
      </c>
      <c r="AU279" s="20" t="s">
        <v>86</v>
      </c>
    </row>
    <row r="280" s="2" customFormat="1" ht="16.5" customHeight="1">
      <c r="A280" s="41"/>
      <c r="B280" s="42"/>
      <c r="C280" s="208" t="s">
        <v>460</v>
      </c>
      <c r="D280" s="208" t="s">
        <v>190</v>
      </c>
      <c r="E280" s="209" t="s">
        <v>1149</v>
      </c>
      <c r="F280" s="210" t="s">
        <v>1150</v>
      </c>
      <c r="G280" s="211" t="s">
        <v>136</v>
      </c>
      <c r="H280" s="212">
        <v>17.399999999999999</v>
      </c>
      <c r="I280" s="213"/>
      <c r="J280" s="214">
        <f>ROUND(I280*H280,2)</f>
        <v>0</v>
      </c>
      <c r="K280" s="210" t="s">
        <v>19</v>
      </c>
      <c r="L280" s="47"/>
      <c r="M280" s="215" t="s">
        <v>19</v>
      </c>
      <c r="N280" s="216" t="s">
        <v>47</v>
      </c>
      <c r="O280" s="87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9" t="s">
        <v>116</v>
      </c>
      <c r="AT280" s="219" t="s">
        <v>190</v>
      </c>
      <c r="AU280" s="219" t="s">
        <v>86</v>
      </c>
      <c r="AY280" s="20" t="s">
        <v>188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0" t="s">
        <v>84</v>
      </c>
      <c r="BK280" s="220">
        <f>ROUND(I280*H280,2)</f>
        <v>0</v>
      </c>
      <c r="BL280" s="20" t="s">
        <v>116</v>
      </c>
      <c r="BM280" s="219" t="s">
        <v>1151</v>
      </c>
    </row>
    <row r="281" s="2" customFormat="1">
      <c r="A281" s="41"/>
      <c r="B281" s="42"/>
      <c r="C281" s="43"/>
      <c r="D281" s="221" t="s">
        <v>195</v>
      </c>
      <c r="E281" s="43"/>
      <c r="F281" s="222" t="s">
        <v>1152</v>
      </c>
      <c r="G281" s="43"/>
      <c r="H281" s="43"/>
      <c r="I281" s="223"/>
      <c r="J281" s="43"/>
      <c r="K281" s="43"/>
      <c r="L281" s="47"/>
      <c r="M281" s="224"/>
      <c r="N281" s="225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195</v>
      </c>
      <c r="AU281" s="20" t="s">
        <v>86</v>
      </c>
    </row>
    <row r="282" s="13" customFormat="1">
      <c r="A282" s="13"/>
      <c r="B282" s="229"/>
      <c r="C282" s="230"/>
      <c r="D282" s="221" t="s">
        <v>201</v>
      </c>
      <c r="E282" s="231" t="s">
        <v>19</v>
      </c>
      <c r="F282" s="232" t="s">
        <v>1153</v>
      </c>
      <c r="G282" s="230"/>
      <c r="H282" s="231" t="s">
        <v>19</v>
      </c>
      <c r="I282" s="233"/>
      <c r="J282" s="230"/>
      <c r="K282" s="230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201</v>
      </c>
      <c r="AU282" s="238" t="s">
        <v>86</v>
      </c>
      <c r="AV282" s="13" t="s">
        <v>84</v>
      </c>
      <c r="AW282" s="13" t="s">
        <v>37</v>
      </c>
      <c r="AX282" s="13" t="s">
        <v>76</v>
      </c>
      <c r="AY282" s="238" t="s">
        <v>188</v>
      </c>
    </row>
    <row r="283" s="13" customFormat="1">
      <c r="A283" s="13"/>
      <c r="B283" s="229"/>
      <c r="C283" s="230"/>
      <c r="D283" s="221" t="s">
        <v>201</v>
      </c>
      <c r="E283" s="231" t="s">
        <v>19</v>
      </c>
      <c r="F283" s="232" t="s">
        <v>1154</v>
      </c>
      <c r="G283" s="230"/>
      <c r="H283" s="231" t="s">
        <v>19</v>
      </c>
      <c r="I283" s="233"/>
      <c r="J283" s="230"/>
      <c r="K283" s="230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201</v>
      </c>
      <c r="AU283" s="238" t="s">
        <v>86</v>
      </c>
      <c r="AV283" s="13" t="s">
        <v>84</v>
      </c>
      <c r="AW283" s="13" t="s">
        <v>37</v>
      </c>
      <c r="AX283" s="13" t="s">
        <v>76</v>
      </c>
      <c r="AY283" s="238" t="s">
        <v>188</v>
      </c>
    </row>
    <row r="284" s="14" customFormat="1">
      <c r="A284" s="14"/>
      <c r="B284" s="239"/>
      <c r="C284" s="240"/>
      <c r="D284" s="221" t="s">
        <v>201</v>
      </c>
      <c r="E284" s="241" t="s">
        <v>19</v>
      </c>
      <c r="F284" s="242" t="s">
        <v>1155</v>
      </c>
      <c r="G284" s="240"/>
      <c r="H284" s="243">
        <v>17.399999999999999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9" t="s">
        <v>201</v>
      </c>
      <c r="AU284" s="249" t="s">
        <v>86</v>
      </c>
      <c r="AV284" s="14" t="s">
        <v>86</v>
      </c>
      <c r="AW284" s="14" t="s">
        <v>37</v>
      </c>
      <c r="AX284" s="14" t="s">
        <v>84</v>
      </c>
      <c r="AY284" s="249" t="s">
        <v>188</v>
      </c>
    </row>
    <row r="285" s="2" customFormat="1" ht="16.5" customHeight="1">
      <c r="A285" s="41"/>
      <c r="B285" s="42"/>
      <c r="C285" s="208" t="s">
        <v>468</v>
      </c>
      <c r="D285" s="208" t="s">
        <v>190</v>
      </c>
      <c r="E285" s="209" t="s">
        <v>1156</v>
      </c>
      <c r="F285" s="210" t="s">
        <v>1157</v>
      </c>
      <c r="G285" s="211" t="s">
        <v>136</v>
      </c>
      <c r="H285" s="212">
        <v>109</v>
      </c>
      <c r="I285" s="213"/>
      <c r="J285" s="214">
        <f>ROUND(I285*H285,2)</f>
        <v>0</v>
      </c>
      <c r="K285" s="210" t="s">
        <v>19</v>
      </c>
      <c r="L285" s="47"/>
      <c r="M285" s="215" t="s">
        <v>19</v>
      </c>
      <c r="N285" s="216" t="s">
        <v>47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116</v>
      </c>
      <c r="AT285" s="219" t="s">
        <v>190</v>
      </c>
      <c r="AU285" s="219" t="s">
        <v>86</v>
      </c>
      <c r="AY285" s="20" t="s">
        <v>188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84</v>
      </c>
      <c r="BK285" s="220">
        <f>ROUND(I285*H285,2)</f>
        <v>0</v>
      </c>
      <c r="BL285" s="20" t="s">
        <v>116</v>
      </c>
      <c r="BM285" s="219" t="s">
        <v>1158</v>
      </c>
    </row>
    <row r="286" s="2" customFormat="1">
      <c r="A286" s="41"/>
      <c r="B286" s="42"/>
      <c r="C286" s="43"/>
      <c r="D286" s="221" t="s">
        <v>195</v>
      </c>
      <c r="E286" s="43"/>
      <c r="F286" s="222" t="s">
        <v>1159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195</v>
      </c>
      <c r="AU286" s="20" t="s">
        <v>86</v>
      </c>
    </row>
    <row r="287" s="13" customFormat="1">
      <c r="A287" s="13"/>
      <c r="B287" s="229"/>
      <c r="C287" s="230"/>
      <c r="D287" s="221" t="s">
        <v>201</v>
      </c>
      <c r="E287" s="231" t="s">
        <v>19</v>
      </c>
      <c r="F287" s="232" t="s">
        <v>1153</v>
      </c>
      <c r="G287" s="230"/>
      <c r="H287" s="231" t="s">
        <v>19</v>
      </c>
      <c r="I287" s="233"/>
      <c r="J287" s="230"/>
      <c r="K287" s="230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201</v>
      </c>
      <c r="AU287" s="238" t="s">
        <v>86</v>
      </c>
      <c r="AV287" s="13" t="s">
        <v>84</v>
      </c>
      <c r="AW287" s="13" t="s">
        <v>37</v>
      </c>
      <c r="AX287" s="13" t="s">
        <v>76</v>
      </c>
      <c r="AY287" s="238" t="s">
        <v>188</v>
      </c>
    </row>
    <row r="288" s="13" customFormat="1">
      <c r="A288" s="13"/>
      <c r="B288" s="229"/>
      <c r="C288" s="230"/>
      <c r="D288" s="221" t="s">
        <v>201</v>
      </c>
      <c r="E288" s="231" t="s">
        <v>19</v>
      </c>
      <c r="F288" s="232" t="s">
        <v>1160</v>
      </c>
      <c r="G288" s="230"/>
      <c r="H288" s="231" t="s">
        <v>19</v>
      </c>
      <c r="I288" s="233"/>
      <c r="J288" s="230"/>
      <c r="K288" s="230"/>
      <c r="L288" s="234"/>
      <c r="M288" s="235"/>
      <c r="N288" s="236"/>
      <c r="O288" s="236"/>
      <c r="P288" s="236"/>
      <c r="Q288" s="236"/>
      <c r="R288" s="236"/>
      <c r="S288" s="236"/>
      <c r="T288" s="237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8" t="s">
        <v>201</v>
      </c>
      <c r="AU288" s="238" t="s">
        <v>86</v>
      </c>
      <c r="AV288" s="13" t="s">
        <v>84</v>
      </c>
      <c r="AW288" s="13" t="s">
        <v>37</v>
      </c>
      <c r="AX288" s="13" t="s">
        <v>76</v>
      </c>
      <c r="AY288" s="238" t="s">
        <v>188</v>
      </c>
    </row>
    <row r="289" s="14" customFormat="1">
      <c r="A289" s="14"/>
      <c r="B289" s="239"/>
      <c r="C289" s="240"/>
      <c r="D289" s="221" t="s">
        <v>201</v>
      </c>
      <c r="E289" s="241" t="s">
        <v>19</v>
      </c>
      <c r="F289" s="242" t="s">
        <v>1161</v>
      </c>
      <c r="G289" s="240"/>
      <c r="H289" s="243">
        <v>109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201</v>
      </c>
      <c r="AU289" s="249" t="s">
        <v>86</v>
      </c>
      <c r="AV289" s="14" t="s">
        <v>86</v>
      </c>
      <c r="AW289" s="14" t="s">
        <v>37</v>
      </c>
      <c r="AX289" s="14" t="s">
        <v>84</v>
      </c>
      <c r="AY289" s="249" t="s">
        <v>188</v>
      </c>
    </row>
    <row r="290" s="2" customFormat="1" ht="16.5" customHeight="1">
      <c r="A290" s="41"/>
      <c r="B290" s="42"/>
      <c r="C290" s="208" t="s">
        <v>474</v>
      </c>
      <c r="D290" s="208" t="s">
        <v>190</v>
      </c>
      <c r="E290" s="209" t="s">
        <v>1162</v>
      </c>
      <c r="F290" s="210" t="s">
        <v>1163</v>
      </c>
      <c r="G290" s="211" t="s">
        <v>136</v>
      </c>
      <c r="H290" s="212">
        <v>29.100000000000001</v>
      </c>
      <c r="I290" s="213"/>
      <c r="J290" s="214">
        <f>ROUND(I290*H290,2)</f>
        <v>0</v>
      </c>
      <c r="K290" s="210" t="s">
        <v>19</v>
      </c>
      <c r="L290" s="47"/>
      <c r="M290" s="215" t="s">
        <v>19</v>
      </c>
      <c r="N290" s="216" t="s">
        <v>47</v>
      </c>
      <c r="O290" s="87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116</v>
      </c>
      <c r="AT290" s="219" t="s">
        <v>190</v>
      </c>
      <c r="AU290" s="219" t="s">
        <v>86</v>
      </c>
      <c r="AY290" s="20" t="s">
        <v>188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0" t="s">
        <v>84</v>
      </c>
      <c r="BK290" s="220">
        <f>ROUND(I290*H290,2)</f>
        <v>0</v>
      </c>
      <c r="BL290" s="20" t="s">
        <v>116</v>
      </c>
      <c r="BM290" s="219" t="s">
        <v>1164</v>
      </c>
    </row>
    <row r="291" s="2" customFormat="1">
      <c r="A291" s="41"/>
      <c r="B291" s="42"/>
      <c r="C291" s="43"/>
      <c r="D291" s="221" t="s">
        <v>195</v>
      </c>
      <c r="E291" s="43"/>
      <c r="F291" s="222" t="s">
        <v>1163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195</v>
      </c>
      <c r="AU291" s="20" t="s">
        <v>86</v>
      </c>
    </row>
    <row r="292" s="14" customFormat="1">
      <c r="A292" s="14"/>
      <c r="B292" s="239"/>
      <c r="C292" s="240"/>
      <c r="D292" s="221" t="s">
        <v>201</v>
      </c>
      <c r="E292" s="241" t="s">
        <v>19</v>
      </c>
      <c r="F292" s="242" t="s">
        <v>1165</v>
      </c>
      <c r="G292" s="240"/>
      <c r="H292" s="243">
        <v>29.100000000000001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201</v>
      </c>
      <c r="AU292" s="249" t="s">
        <v>86</v>
      </c>
      <c r="AV292" s="14" t="s">
        <v>86</v>
      </c>
      <c r="AW292" s="14" t="s">
        <v>37</v>
      </c>
      <c r="AX292" s="14" t="s">
        <v>84</v>
      </c>
      <c r="AY292" s="249" t="s">
        <v>188</v>
      </c>
    </row>
    <row r="293" s="2" customFormat="1" ht="16.5" customHeight="1">
      <c r="A293" s="41"/>
      <c r="B293" s="42"/>
      <c r="C293" s="208" t="s">
        <v>480</v>
      </c>
      <c r="D293" s="208" t="s">
        <v>190</v>
      </c>
      <c r="E293" s="209" t="s">
        <v>1166</v>
      </c>
      <c r="F293" s="210" t="s">
        <v>1167</v>
      </c>
      <c r="G293" s="211" t="s">
        <v>136</v>
      </c>
      <c r="H293" s="212">
        <v>29.100000000000001</v>
      </c>
      <c r="I293" s="213"/>
      <c r="J293" s="214">
        <f>ROUND(I293*H293,2)</f>
        <v>0</v>
      </c>
      <c r="K293" s="210" t="s">
        <v>19</v>
      </c>
      <c r="L293" s="47"/>
      <c r="M293" s="215" t="s">
        <v>19</v>
      </c>
      <c r="N293" s="216" t="s">
        <v>47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116</v>
      </c>
      <c r="AT293" s="219" t="s">
        <v>190</v>
      </c>
      <c r="AU293" s="219" t="s">
        <v>86</v>
      </c>
      <c r="AY293" s="20" t="s">
        <v>188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84</v>
      </c>
      <c r="BK293" s="220">
        <f>ROUND(I293*H293,2)</f>
        <v>0</v>
      </c>
      <c r="BL293" s="20" t="s">
        <v>116</v>
      </c>
      <c r="BM293" s="219" t="s">
        <v>1168</v>
      </c>
    </row>
    <row r="294" s="2" customFormat="1">
      <c r="A294" s="41"/>
      <c r="B294" s="42"/>
      <c r="C294" s="43"/>
      <c r="D294" s="221" t="s">
        <v>195</v>
      </c>
      <c r="E294" s="43"/>
      <c r="F294" s="222" t="s">
        <v>1167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195</v>
      </c>
      <c r="AU294" s="20" t="s">
        <v>86</v>
      </c>
    </row>
    <row r="295" s="14" customFormat="1">
      <c r="A295" s="14"/>
      <c r="B295" s="239"/>
      <c r="C295" s="240"/>
      <c r="D295" s="221" t="s">
        <v>201</v>
      </c>
      <c r="E295" s="241" t="s">
        <v>19</v>
      </c>
      <c r="F295" s="242" t="s">
        <v>1165</v>
      </c>
      <c r="G295" s="240"/>
      <c r="H295" s="243">
        <v>29.100000000000001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201</v>
      </c>
      <c r="AU295" s="249" t="s">
        <v>86</v>
      </c>
      <c r="AV295" s="14" t="s">
        <v>86</v>
      </c>
      <c r="AW295" s="14" t="s">
        <v>37</v>
      </c>
      <c r="AX295" s="14" t="s">
        <v>84</v>
      </c>
      <c r="AY295" s="249" t="s">
        <v>188</v>
      </c>
    </row>
    <row r="296" s="12" customFormat="1" ht="22.8" customHeight="1">
      <c r="A296" s="12"/>
      <c r="B296" s="192"/>
      <c r="C296" s="193"/>
      <c r="D296" s="194" t="s">
        <v>75</v>
      </c>
      <c r="E296" s="206" t="s">
        <v>957</v>
      </c>
      <c r="F296" s="206" t="s">
        <v>958</v>
      </c>
      <c r="G296" s="193"/>
      <c r="H296" s="193"/>
      <c r="I296" s="196"/>
      <c r="J296" s="207">
        <f>BK296</f>
        <v>0</v>
      </c>
      <c r="K296" s="193"/>
      <c r="L296" s="198"/>
      <c r="M296" s="199"/>
      <c r="N296" s="200"/>
      <c r="O296" s="200"/>
      <c r="P296" s="201">
        <f>SUM(P297:P299)</f>
        <v>0</v>
      </c>
      <c r="Q296" s="200"/>
      <c r="R296" s="201">
        <f>SUM(R297:R299)</f>
        <v>0</v>
      </c>
      <c r="S296" s="200"/>
      <c r="T296" s="202">
        <f>SUM(T297:T299)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3" t="s">
        <v>84</v>
      </c>
      <c r="AT296" s="204" t="s">
        <v>75</v>
      </c>
      <c r="AU296" s="204" t="s">
        <v>84</v>
      </c>
      <c r="AY296" s="203" t="s">
        <v>188</v>
      </c>
      <c r="BK296" s="205">
        <f>SUM(BK297:BK299)</f>
        <v>0</v>
      </c>
    </row>
    <row r="297" s="2" customFormat="1" ht="16.5" customHeight="1">
      <c r="A297" s="41"/>
      <c r="B297" s="42"/>
      <c r="C297" s="208" t="s">
        <v>486</v>
      </c>
      <c r="D297" s="208" t="s">
        <v>190</v>
      </c>
      <c r="E297" s="209" t="s">
        <v>960</v>
      </c>
      <c r="F297" s="210" t="s">
        <v>961</v>
      </c>
      <c r="G297" s="211" t="s">
        <v>126</v>
      </c>
      <c r="H297" s="212">
        <v>1.4930000000000001</v>
      </c>
      <c r="I297" s="213"/>
      <c r="J297" s="214">
        <f>ROUND(I297*H297,2)</f>
        <v>0</v>
      </c>
      <c r="K297" s="210" t="s">
        <v>193</v>
      </c>
      <c r="L297" s="47"/>
      <c r="M297" s="215" t="s">
        <v>19</v>
      </c>
      <c r="N297" s="216" t="s">
        <v>47</v>
      </c>
      <c r="O297" s="87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116</v>
      </c>
      <c r="AT297" s="219" t="s">
        <v>190</v>
      </c>
      <c r="AU297" s="219" t="s">
        <v>86</v>
      </c>
      <c r="AY297" s="20" t="s">
        <v>188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84</v>
      </c>
      <c r="BK297" s="220">
        <f>ROUND(I297*H297,2)</f>
        <v>0</v>
      </c>
      <c r="BL297" s="20" t="s">
        <v>116</v>
      </c>
      <c r="BM297" s="219" t="s">
        <v>962</v>
      </c>
    </row>
    <row r="298" s="2" customFormat="1">
      <c r="A298" s="41"/>
      <c r="B298" s="42"/>
      <c r="C298" s="43"/>
      <c r="D298" s="221" t="s">
        <v>195</v>
      </c>
      <c r="E298" s="43"/>
      <c r="F298" s="222" t="s">
        <v>963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195</v>
      </c>
      <c r="AU298" s="20" t="s">
        <v>86</v>
      </c>
    </row>
    <row r="299" s="2" customFormat="1">
      <c r="A299" s="41"/>
      <c r="B299" s="42"/>
      <c r="C299" s="43"/>
      <c r="D299" s="226" t="s">
        <v>197</v>
      </c>
      <c r="E299" s="43"/>
      <c r="F299" s="227" t="s">
        <v>964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197</v>
      </c>
      <c r="AU299" s="20" t="s">
        <v>86</v>
      </c>
    </row>
    <row r="300" s="12" customFormat="1" ht="25.92" customHeight="1">
      <c r="A300" s="12"/>
      <c r="B300" s="192"/>
      <c r="C300" s="193"/>
      <c r="D300" s="194" t="s">
        <v>75</v>
      </c>
      <c r="E300" s="195" t="s">
        <v>977</v>
      </c>
      <c r="F300" s="195" t="s">
        <v>978</v>
      </c>
      <c r="G300" s="193"/>
      <c r="H300" s="193"/>
      <c r="I300" s="196"/>
      <c r="J300" s="197">
        <f>BK300</f>
        <v>0</v>
      </c>
      <c r="K300" s="193"/>
      <c r="L300" s="198"/>
      <c r="M300" s="199"/>
      <c r="N300" s="200"/>
      <c r="O300" s="200"/>
      <c r="P300" s="201">
        <f>P301+P312</f>
        <v>0</v>
      </c>
      <c r="Q300" s="200"/>
      <c r="R300" s="201">
        <f>R301+R312</f>
        <v>0.22613585999999999</v>
      </c>
      <c r="S300" s="200"/>
      <c r="T300" s="202">
        <f>T301+T312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3" t="s">
        <v>86</v>
      </c>
      <c r="AT300" s="204" t="s">
        <v>75</v>
      </c>
      <c r="AU300" s="204" t="s">
        <v>76</v>
      </c>
      <c r="AY300" s="203" t="s">
        <v>188</v>
      </c>
      <c r="BK300" s="205">
        <f>BK301+BK312</f>
        <v>0</v>
      </c>
    </row>
    <row r="301" s="12" customFormat="1" ht="22.8" customHeight="1">
      <c r="A301" s="12"/>
      <c r="B301" s="192"/>
      <c r="C301" s="193"/>
      <c r="D301" s="194" t="s">
        <v>75</v>
      </c>
      <c r="E301" s="206" t="s">
        <v>1169</v>
      </c>
      <c r="F301" s="206" t="s">
        <v>1170</v>
      </c>
      <c r="G301" s="193"/>
      <c r="H301" s="193"/>
      <c r="I301" s="196"/>
      <c r="J301" s="207">
        <f>BK301</f>
        <v>0</v>
      </c>
      <c r="K301" s="193"/>
      <c r="L301" s="198"/>
      <c r="M301" s="199"/>
      <c r="N301" s="200"/>
      <c r="O301" s="200"/>
      <c r="P301" s="201">
        <f>SUM(P302:P311)</f>
        <v>0</v>
      </c>
      <c r="Q301" s="200"/>
      <c r="R301" s="201">
        <f>SUM(R302:R311)</f>
        <v>0.16253586</v>
      </c>
      <c r="S301" s="200"/>
      <c r="T301" s="202">
        <f>SUM(T302:T311)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3" t="s">
        <v>86</v>
      </c>
      <c r="AT301" s="204" t="s">
        <v>75</v>
      </c>
      <c r="AU301" s="204" t="s">
        <v>84</v>
      </c>
      <c r="AY301" s="203" t="s">
        <v>188</v>
      </c>
      <c r="BK301" s="205">
        <f>SUM(BK302:BK311)</f>
        <v>0</v>
      </c>
    </row>
    <row r="302" s="2" customFormat="1" ht="16.5" customHeight="1">
      <c r="A302" s="41"/>
      <c r="B302" s="42"/>
      <c r="C302" s="208" t="s">
        <v>492</v>
      </c>
      <c r="D302" s="208" t="s">
        <v>190</v>
      </c>
      <c r="E302" s="209" t="s">
        <v>1171</v>
      </c>
      <c r="F302" s="210" t="s">
        <v>1172</v>
      </c>
      <c r="G302" s="211" t="s">
        <v>95</v>
      </c>
      <c r="H302" s="212">
        <v>37.667999999999999</v>
      </c>
      <c r="I302" s="213"/>
      <c r="J302" s="214">
        <f>ROUND(I302*H302,2)</f>
        <v>0</v>
      </c>
      <c r="K302" s="210" t="s">
        <v>193</v>
      </c>
      <c r="L302" s="47"/>
      <c r="M302" s="215" t="s">
        <v>19</v>
      </c>
      <c r="N302" s="216" t="s">
        <v>47</v>
      </c>
      <c r="O302" s="87"/>
      <c r="P302" s="217">
        <f>O302*H302</f>
        <v>0</v>
      </c>
      <c r="Q302" s="217">
        <v>0.00022000000000000001</v>
      </c>
      <c r="R302" s="217">
        <f>Q302*H302</f>
        <v>0.0082869599999999995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296</v>
      </c>
      <c r="AT302" s="219" t="s">
        <v>190</v>
      </c>
      <c r="AU302" s="219" t="s">
        <v>86</v>
      </c>
      <c r="AY302" s="20" t="s">
        <v>188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84</v>
      </c>
      <c r="BK302" s="220">
        <f>ROUND(I302*H302,2)</f>
        <v>0</v>
      </c>
      <c r="BL302" s="20" t="s">
        <v>296</v>
      </c>
      <c r="BM302" s="219" t="s">
        <v>1173</v>
      </c>
    </row>
    <row r="303" s="2" customFormat="1">
      <c r="A303" s="41"/>
      <c r="B303" s="42"/>
      <c r="C303" s="43"/>
      <c r="D303" s="221" t="s">
        <v>195</v>
      </c>
      <c r="E303" s="43"/>
      <c r="F303" s="222" t="s">
        <v>1174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195</v>
      </c>
      <c r="AU303" s="20" t="s">
        <v>86</v>
      </c>
    </row>
    <row r="304" s="2" customFormat="1">
      <c r="A304" s="41"/>
      <c r="B304" s="42"/>
      <c r="C304" s="43"/>
      <c r="D304" s="226" t="s">
        <v>197</v>
      </c>
      <c r="E304" s="43"/>
      <c r="F304" s="227" t="s">
        <v>1175</v>
      </c>
      <c r="G304" s="43"/>
      <c r="H304" s="43"/>
      <c r="I304" s="223"/>
      <c r="J304" s="43"/>
      <c r="K304" s="43"/>
      <c r="L304" s="47"/>
      <c r="M304" s="224"/>
      <c r="N304" s="225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197</v>
      </c>
      <c r="AU304" s="20" t="s">
        <v>86</v>
      </c>
    </row>
    <row r="305" s="2" customFormat="1" ht="16.5" customHeight="1">
      <c r="A305" s="41"/>
      <c r="B305" s="42"/>
      <c r="C305" s="261" t="s">
        <v>498</v>
      </c>
      <c r="D305" s="261" t="s">
        <v>395</v>
      </c>
      <c r="E305" s="262" t="s">
        <v>1176</v>
      </c>
      <c r="F305" s="263" t="s">
        <v>1177</v>
      </c>
      <c r="G305" s="264" t="s">
        <v>95</v>
      </c>
      <c r="H305" s="265">
        <v>39.551000000000002</v>
      </c>
      <c r="I305" s="266"/>
      <c r="J305" s="267">
        <f>ROUND(I305*H305,2)</f>
        <v>0</v>
      </c>
      <c r="K305" s="263" t="s">
        <v>193</v>
      </c>
      <c r="L305" s="268"/>
      <c r="M305" s="269" t="s">
        <v>19</v>
      </c>
      <c r="N305" s="270" t="s">
        <v>47</v>
      </c>
      <c r="O305" s="87"/>
      <c r="P305" s="217">
        <f>O305*H305</f>
        <v>0</v>
      </c>
      <c r="Q305" s="217">
        <v>0.0038999999999999998</v>
      </c>
      <c r="R305" s="217">
        <f>Q305*H305</f>
        <v>0.15424889999999999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419</v>
      </c>
      <c r="AT305" s="219" t="s">
        <v>395</v>
      </c>
      <c r="AU305" s="219" t="s">
        <v>86</v>
      </c>
      <c r="AY305" s="20" t="s">
        <v>188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84</v>
      </c>
      <c r="BK305" s="220">
        <f>ROUND(I305*H305,2)</f>
        <v>0</v>
      </c>
      <c r="BL305" s="20" t="s">
        <v>296</v>
      </c>
      <c r="BM305" s="219" t="s">
        <v>1178</v>
      </c>
    </row>
    <row r="306" s="2" customFormat="1">
      <c r="A306" s="41"/>
      <c r="B306" s="42"/>
      <c r="C306" s="43"/>
      <c r="D306" s="221" t="s">
        <v>195</v>
      </c>
      <c r="E306" s="43"/>
      <c r="F306" s="222" t="s">
        <v>1177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195</v>
      </c>
      <c r="AU306" s="20" t="s">
        <v>86</v>
      </c>
    </row>
    <row r="307" s="14" customFormat="1">
      <c r="A307" s="14"/>
      <c r="B307" s="239"/>
      <c r="C307" s="240"/>
      <c r="D307" s="221" t="s">
        <v>201</v>
      </c>
      <c r="E307" s="241" t="s">
        <v>19</v>
      </c>
      <c r="F307" s="242" t="s">
        <v>1179</v>
      </c>
      <c r="G307" s="240"/>
      <c r="H307" s="243">
        <v>37.667999999999999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201</v>
      </c>
      <c r="AU307" s="249" t="s">
        <v>86</v>
      </c>
      <c r="AV307" s="14" t="s">
        <v>86</v>
      </c>
      <c r="AW307" s="14" t="s">
        <v>37</v>
      </c>
      <c r="AX307" s="14" t="s">
        <v>84</v>
      </c>
      <c r="AY307" s="249" t="s">
        <v>188</v>
      </c>
    </row>
    <row r="308" s="14" customFormat="1">
      <c r="A308" s="14"/>
      <c r="B308" s="239"/>
      <c r="C308" s="240"/>
      <c r="D308" s="221" t="s">
        <v>201</v>
      </c>
      <c r="E308" s="240"/>
      <c r="F308" s="242" t="s">
        <v>1180</v>
      </c>
      <c r="G308" s="240"/>
      <c r="H308" s="243">
        <v>39.551000000000002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201</v>
      </c>
      <c r="AU308" s="249" t="s">
        <v>86</v>
      </c>
      <c r="AV308" s="14" t="s">
        <v>86</v>
      </c>
      <c r="AW308" s="14" t="s">
        <v>4</v>
      </c>
      <c r="AX308" s="14" t="s">
        <v>84</v>
      </c>
      <c r="AY308" s="249" t="s">
        <v>188</v>
      </c>
    </row>
    <row r="309" s="2" customFormat="1" ht="16.5" customHeight="1">
      <c r="A309" s="41"/>
      <c r="B309" s="42"/>
      <c r="C309" s="208" t="s">
        <v>504</v>
      </c>
      <c r="D309" s="208" t="s">
        <v>190</v>
      </c>
      <c r="E309" s="209" t="s">
        <v>1181</v>
      </c>
      <c r="F309" s="210" t="s">
        <v>1182</v>
      </c>
      <c r="G309" s="211" t="s">
        <v>126</v>
      </c>
      <c r="H309" s="212">
        <v>0.16300000000000001</v>
      </c>
      <c r="I309" s="213"/>
      <c r="J309" s="214">
        <f>ROUND(I309*H309,2)</f>
        <v>0</v>
      </c>
      <c r="K309" s="210" t="s">
        <v>193</v>
      </c>
      <c r="L309" s="47"/>
      <c r="M309" s="215" t="s">
        <v>19</v>
      </c>
      <c r="N309" s="216" t="s">
        <v>47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296</v>
      </c>
      <c r="AT309" s="219" t="s">
        <v>190</v>
      </c>
      <c r="AU309" s="219" t="s">
        <v>86</v>
      </c>
      <c r="AY309" s="20" t="s">
        <v>188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84</v>
      </c>
      <c r="BK309" s="220">
        <f>ROUND(I309*H309,2)</f>
        <v>0</v>
      </c>
      <c r="BL309" s="20" t="s">
        <v>296</v>
      </c>
      <c r="BM309" s="219" t="s">
        <v>1183</v>
      </c>
    </row>
    <row r="310" s="2" customFormat="1">
      <c r="A310" s="41"/>
      <c r="B310" s="42"/>
      <c r="C310" s="43"/>
      <c r="D310" s="221" t="s">
        <v>195</v>
      </c>
      <c r="E310" s="43"/>
      <c r="F310" s="222" t="s">
        <v>1184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195</v>
      </c>
      <c r="AU310" s="20" t="s">
        <v>86</v>
      </c>
    </row>
    <row r="311" s="2" customFormat="1">
      <c r="A311" s="41"/>
      <c r="B311" s="42"/>
      <c r="C311" s="43"/>
      <c r="D311" s="226" t="s">
        <v>197</v>
      </c>
      <c r="E311" s="43"/>
      <c r="F311" s="227" t="s">
        <v>1185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197</v>
      </c>
      <c r="AU311" s="20" t="s">
        <v>86</v>
      </c>
    </row>
    <row r="312" s="12" customFormat="1" ht="22.8" customHeight="1">
      <c r="A312" s="12"/>
      <c r="B312" s="192"/>
      <c r="C312" s="193"/>
      <c r="D312" s="194" t="s">
        <v>75</v>
      </c>
      <c r="E312" s="206" t="s">
        <v>965</v>
      </c>
      <c r="F312" s="206" t="s">
        <v>966</v>
      </c>
      <c r="G312" s="193"/>
      <c r="H312" s="193"/>
      <c r="I312" s="196"/>
      <c r="J312" s="207">
        <f>BK312</f>
        <v>0</v>
      </c>
      <c r="K312" s="193"/>
      <c r="L312" s="198"/>
      <c r="M312" s="199"/>
      <c r="N312" s="200"/>
      <c r="O312" s="200"/>
      <c r="P312" s="201">
        <f>SUM(P313:P329)</f>
        <v>0</v>
      </c>
      <c r="Q312" s="200"/>
      <c r="R312" s="201">
        <f>SUM(R313:R329)</f>
        <v>0.06359999999999999</v>
      </c>
      <c r="S312" s="200"/>
      <c r="T312" s="202">
        <f>SUM(T313:T329)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3" t="s">
        <v>86</v>
      </c>
      <c r="AT312" s="204" t="s">
        <v>75</v>
      </c>
      <c r="AU312" s="204" t="s">
        <v>84</v>
      </c>
      <c r="AY312" s="203" t="s">
        <v>188</v>
      </c>
      <c r="BK312" s="205">
        <f>SUM(BK313:BK329)</f>
        <v>0</v>
      </c>
    </row>
    <row r="313" s="2" customFormat="1" ht="16.5" customHeight="1">
      <c r="A313" s="41"/>
      <c r="B313" s="42"/>
      <c r="C313" s="208" t="s">
        <v>510</v>
      </c>
      <c r="D313" s="208" t="s">
        <v>190</v>
      </c>
      <c r="E313" s="209" t="s">
        <v>1186</v>
      </c>
      <c r="F313" s="210" t="s">
        <v>1187</v>
      </c>
      <c r="G313" s="211" t="s">
        <v>115</v>
      </c>
      <c r="H313" s="212">
        <v>5</v>
      </c>
      <c r="I313" s="213"/>
      <c r="J313" s="214">
        <f>ROUND(I313*H313,2)</f>
        <v>0</v>
      </c>
      <c r="K313" s="210" t="s">
        <v>19</v>
      </c>
      <c r="L313" s="47"/>
      <c r="M313" s="215" t="s">
        <v>19</v>
      </c>
      <c r="N313" s="216" t="s">
        <v>47</v>
      </c>
      <c r="O313" s="87"/>
      <c r="P313" s="217">
        <f>O313*H313</f>
        <v>0</v>
      </c>
      <c r="Q313" s="217">
        <v>0.0022399999999999998</v>
      </c>
      <c r="R313" s="217">
        <f>Q313*H313</f>
        <v>0.011199999999999998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296</v>
      </c>
      <c r="AT313" s="219" t="s">
        <v>190</v>
      </c>
      <c r="AU313" s="219" t="s">
        <v>86</v>
      </c>
      <c r="AY313" s="20" t="s">
        <v>188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84</v>
      </c>
      <c r="BK313" s="220">
        <f>ROUND(I313*H313,2)</f>
        <v>0</v>
      </c>
      <c r="BL313" s="20" t="s">
        <v>296</v>
      </c>
      <c r="BM313" s="219" t="s">
        <v>1188</v>
      </c>
    </row>
    <row r="314" s="2" customFormat="1">
      <c r="A314" s="41"/>
      <c r="B314" s="42"/>
      <c r="C314" s="43"/>
      <c r="D314" s="221" t="s">
        <v>195</v>
      </c>
      <c r="E314" s="43"/>
      <c r="F314" s="222" t="s">
        <v>1187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195</v>
      </c>
      <c r="AU314" s="20" t="s">
        <v>86</v>
      </c>
    </row>
    <row r="315" s="14" customFormat="1">
      <c r="A315" s="14"/>
      <c r="B315" s="239"/>
      <c r="C315" s="240"/>
      <c r="D315" s="221" t="s">
        <v>201</v>
      </c>
      <c r="E315" s="241" t="s">
        <v>19</v>
      </c>
      <c r="F315" s="242" t="s">
        <v>566</v>
      </c>
      <c r="G315" s="240"/>
      <c r="H315" s="243">
        <v>5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201</v>
      </c>
      <c r="AU315" s="249" t="s">
        <v>86</v>
      </c>
      <c r="AV315" s="14" t="s">
        <v>86</v>
      </c>
      <c r="AW315" s="14" t="s">
        <v>37</v>
      </c>
      <c r="AX315" s="14" t="s">
        <v>84</v>
      </c>
      <c r="AY315" s="249" t="s">
        <v>188</v>
      </c>
    </row>
    <row r="316" s="2" customFormat="1" ht="16.5" customHeight="1">
      <c r="A316" s="41"/>
      <c r="B316" s="42"/>
      <c r="C316" s="208" t="s">
        <v>517</v>
      </c>
      <c r="D316" s="208" t="s">
        <v>190</v>
      </c>
      <c r="E316" s="209" t="s">
        <v>968</v>
      </c>
      <c r="F316" s="210" t="s">
        <v>969</v>
      </c>
      <c r="G316" s="211" t="s">
        <v>115</v>
      </c>
      <c r="H316" s="212">
        <v>6</v>
      </c>
      <c r="I316" s="213"/>
      <c r="J316" s="214">
        <f>ROUND(I316*H316,2)</f>
        <v>0</v>
      </c>
      <c r="K316" s="210" t="s">
        <v>19</v>
      </c>
      <c r="L316" s="47"/>
      <c r="M316" s="215" t="s">
        <v>19</v>
      </c>
      <c r="N316" s="216" t="s">
        <v>47</v>
      </c>
      <c r="O316" s="87"/>
      <c r="P316" s="217">
        <f>O316*H316</f>
        <v>0</v>
      </c>
      <c r="Q316" s="217">
        <v>0.0012999999999999999</v>
      </c>
      <c r="R316" s="217">
        <f>Q316*H316</f>
        <v>0.0077999999999999996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296</v>
      </c>
      <c r="AT316" s="219" t="s">
        <v>190</v>
      </c>
      <c r="AU316" s="219" t="s">
        <v>86</v>
      </c>
      <c r="AY316" s="20" t="s">
        <v>188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84</v>
      </c>
      <c r="BK316" s="220">
        <f>ROUND(I316*H316,2)</f>
        <v>0</v>
      </c>
      <c r="BL316" s="20" t="s">
        <v>296</v>
      </c>
      <c r="BM316" s="219" t="s">
        <v>1189</v>
      </c>
    </row>
    <row r="317" s="2" customFormat="1">
      <c r="A317" s="41"/>
      <c r="B317" s="42"/>
      <c r="C317" s="43"/>
      <c r="D317" s="221" t="s">
        <v>195</v>
      </c>
      <c r="E317" s="43"/>
      <c r="F317" s="222" t="s">
        <v>969</v>
      </c>
      <c r="G317" s="43"/>
      <c r="H317" s="43"/>
      <c r="I317" s="223"/>
      <c r="J317" s="43"/>
      <c r="K317" s="43"/>
      <c r="L317" s="47"/>
      <c r="M317" s="224"/>
      <c r="N317" s="22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195</v>
      </c>
      <c r="AU317" s="20" t="s">
        <v>86</v>
      </c>
    </row>
    <row r="318" s="14" customFormat="1">
      <c r="A318" s="14"/>
      <c r="B318" s="239"/>
      <c r="C318" s="240"/>
      <c r="D318" s="221" t="s">
        <v>201</v>
      </c>
      <c r="E318" s="241" t="s">
        <v>19</v>
      </c>
      <c r="F318" s="242" t="s">
        <v>1190</v>
      </c>
      <c r="G318" s="240"/>
      <c r="H318" s="243">
        <v>5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9" t="s">
        <v>201</v>
      </c>
      <c r="AU318" s="249" t="s">
        <v>86</v>
      </c>
      <c r="AV318" s="14" t="s">
        <v>86</v>
      </c>
      <c r="AW318" s="14" t="s">
        <v>37</v>
      </c>
      <c r="AX318" s="14" t="s">
        <v>76</v>
      </c>
      <c r="AY318" s="249" t="s">
        <v>188</v>
      </c>
    </row>
    <row r="319" s="14" customFormat="1">
      <c r="A319" s="14"/>
      <c r="B319" s="239"/>
      <c r="C319" s="240"/>
      <c r="D319" s="221" t="s">
        <v>201</v>
      </c>
      <c r="E319" s="241" t="s">
        <v>19</v>
      </c>
      <c r="F319" s="242" t="s">
        <v>1191</v>
      </c>
      <c r="G319" s="240"/>
      <c r="H319" s="243">
        <v>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9" t="s">
        <v>201</v>
      </c>
      <c r="AU319" s="249" t="s">
        <v>86</v>
      </c>
      <c r="AV319" s="14" t="s">
        <v>86</v>
      </c>
      <c r="AW319" s="14" t="s">
        <v>37</v>
      </c>
      <c r="AX319" s="14" t="s">
        <v>76</v>
      </c>
      <c r="AY319" s="249" t="s">
        <v>188</v>
      </c>
    </row>
    <row r="320" s="15" customFormat="1">
      <c r="A320" s="15"/>
      <c r="B320" s="250"/>
      <c r="C320" s="251"/>
      <c r="D320" s="221" t="s">
        <v>201</v>
      </c>
      <c r="E320" s="252" t="s">
        <v>19</v>
      </c>
      <c r="F320" s="253" t="s">
        <v>224</v>
      </c>
      <c r="G320" s="251"/>
      <c r="H320" s="254">
        <v>6</v>
      </c>
      <c r="I320" s="255"/>
      <c r="J320" s="251"/>
      <c r="K320" s="251"/>
      <c r="L320" s="256"/>
      <c r="M320" s="257"/>
      <c r="N320" s="258"/>
      <c r="O320" s="258"/>
      <c r="P320" s="258"/>
      <c r="Q320" s="258"/>
      <c r="R320" s="258"/>
      <c r="S320" s="258"/>
      <c r="T320" s="259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0" t="s">
        <v>201</v>
      </c>
      <c r="AU320" s="260" t="s">
        <v>86</v>
      </c>
      <c r="AV320" s="15" t="s">
        <v>116</v>
      </c>
      <c r="AW320" s="15" t="s">
        <v>37</v>
      </c>
      <c r="AX320" s="15" t="s">
        <v>84</v>
      </c>
      <c r="AY320" s="260" t="s">
        <v>188</v>
      </c>
    </row>
    <row r="321" s="2" customFormat="1" ht="16.5" customHeight="1">
      <c r="A321" s="41"/>
      <c r="B321" s="42"/>
      <c r="C321" s="208" t="s">
        <v>523</v>
      </c>
      <c r="D321" s="208" t="s">
        <v>190</v>
      </c>
      <c r="E321" s="209" t="s">
        <v>1192</v>
      </c>
      <c r="F321" s="210" t="s">
        <v>1193</v>
      </c>
      <c r="G321" s="211" t="s">
        <v>115</v>
      </c>
      <c r="H321" s="212">
        <v>10</v>
      </c>
      <c r="I321" s="213"/>
      <c r="J321" s="214">
        <f>ROUND(I321*H321,2)</f>
        <v>0</v>
      </c>
      <c r="K321" s="210" t="s">
        <v>19</v>
      </c>
      <c r="L321" s="47"/>
      <c r="M321" s="215" t="s">
        <v>19</v>
      </c>
      <c r="N321" s="216" t="s">
        <v>47</v>
      </c>
      <c r="O321" s="87"/>
      <c r="P321" s="217">
        <f>O321*H321</f>
        <v>0</v>
      </c>
      <c r="Q321" s="217">
        <v>0.00296</v>
      </c>
      <c r="R321" s="217">
        <f>Q321*H321</f>
        <v>0.029600000000000001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296</v>
      </c>
      <c r="AT321" s="219" t="s">
        <v>190</v>
      </c>
      <c r="AU321" s="219" t="s">
        <v>86</v>
      </c>
      <c r="AY321" s="20" t="s">
        <v>188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84</v>
      </c>
      <c r="BK321" s="220">
        <f>ROUND(I321*H321,2)</f>
        <v>0</v>
      </c>
      <c r="BL321" s="20" t="s">
        <v>296</v>
      </c>
      <c r="BM321" s="219" t="s">
        <v>1194</v>
      </c>
    </row>
    <row r="322" s="2" customFormat="1">
      <c r="A322" s="41"/>
      <c r="B322" s="42"/>
      <c r="C322" s="43"/>
      <c r="D322" s="221" t="s">
        <v>195</v>
      </c>
      <c r="E322" s="43"/>
      <c r="F322" s="222" t="s">
        <v>1193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195</v>
      </c>
      <c r="AU322" s="20" t="s">
        <v>86</v>
      </c>
    </row>
    <row r="323" s="14" customFormat="1">
      <c r="A323" s="14"/>
      <c r="B323" s="239"/>
      <c r="C323" s="240"/>
      <c r="D323" s="221" t="s">
        <v>201</v>
      </c>
      <c r="E323" s="241" t="s">
        <v>19</v>
      </c>
      <c r="F323" s="242" t="s">
        <v>1195</v>
      </c>
      <c r="G323" s="240"/>
      <c r="H323" s="243">
        <v>10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201</v>
      </c>
      <c r="AU323" s="249" t="s">
        <v>86</v>
      </c>
      <c r="AV323" s="14" t="s">
        <v>86</v>
      </c>
      <c r="AW323" s="14" t="s">
        <v>37</v>
      </c>
      <c r="AX323" s="14" t="s">
        <v>84</v>
      </c>
      <c r="AY323" s="249" t="s">
        <v>188</v>
      </c>
    </row>
    <row r="324" s="2" customFormat="1" ht="16.5" customHeight="1">
      <c r="A324" s="41"/>
      <c r="B324" s="42"/>
      <c r="C324" s="208" t="s">
        <v>529</v>
      </c>
      <c r="D324" s="208" t="s">
        <v>190</v>
      </c>
      <c r="E324" s="209" t="s">
        <v>1196</v>
      </c>
      <c r="F324" s="210" t="s">
        <v>1197</v>
      </c>
      <c r="G324" s="211" t="s">
        <v>288</v>
      </c>
      <c r="H324" s="212">
        <v>5</v>
      </c>
      <c r="I324" s="213"/>
      <c r="J324" s="214">
        <f>ROUND(I324*H324,2)</f>
        <v>0</v>
      </c>
      <c r="K324" s="210" t="s">
        <v>19</v>
      </c>
      <c r="L324" s="47"/>
      <c r="M324" s="215" t="s">
        <v>19</v>
      </c>
      <c r="N324" s="216" t="s">
        <v>47</v>
      </c>
      <c r="O324" s="87"/>
      <c r="P324" s="217">
        <f>O324*H324</f>
        <v>0</v>
      </c>
      <c r="Q324" s="217">
        <v>0.0030000000000000001</v>
      </c>
      <c r="R324" s="217">
        <f>Q324*H324</f>
        <v>0.014999999999999999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296</v>
      </c>
      <c r="AT324" s="219" t="s">
        <v>190</v>
      </c>
      <c r="AU324" s="219" t="s">
        <v>86</v>
      </c>
      <c r="AY324" s="20" t="s">
        <v>188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84</v>
      </c>
      <c r="BK324" s="220">
        <f>ROUND(I324*H324,2)</f>
        <v>0</v>
      </c>
      <c r="BL324" s="20" t="s">
        <v>296</v>
      </c>
      <c r="BM324" s="219" t="s">
        <v>1198</v>
      </c>
    </row>
    <row r="325" s="2" customFormat="1">
      <c r="A325" s="41"/>
      <c r="B325" s="42"/>
      <c r="C325" s="43"/>
      <c r="D325" s="221" t="s">
        <v>195</v>
      </c>
      <c r="E325" s="43"/>
      <c r="F325" s="222" t="s">
        <v>1197</v>
      </c>
      <c r="G325" s="43"/>
      <c r="H325" s="43"/>
      <c r="I325" s="223"/>
      <c r="J325" s="43"/>
      <c r="K325" s="43"/>
      <c r="L325" s="47"/>
      <c r="M325" s="224"/>
      <c r="N325" s="225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195</v>
      </c>
      <c r="AU325" s="20" t="s">
        <v>86</v>
      </c>
    </row>
    <row r="326" s="14" customFormat="1">
      <c r="A326" s="14"/>
      <c r="B326" s="239"/>
      <c r="C326" s="240"/>
      <c r="D326" s="221" t="s">
        <v>201</v>
      </c>
      <c r="E326" s="241" t="s">
        <v>19</v>
      </c>
      <c r="F326" s="242" t="s">
        <v>1199</v>
      </c>
      <c r="G326" s="240"/>
      <c r="H326" s="243">
        <v>5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9" t="s">
        <v>201</v>
      </c>
      <c r="AU326" s="249" t="s">
        <v>86</v>
      </c>
      <c r="AV326" s="14" t="s">
        <v>86</v>
      </c>
      <c r="AW326" s="14" t="s">
        <v>37</v>
      </c>
      <c r="AX326" s="14" t="s">
        <v>84</v>
      </c>
      <c r="AY326" s="249" t="s">
        <v>188</v>
      </c>
    </row>
    <row r="327" s="2" customFormat="1" ht="16.5" customHeight="1">
      <c r="A327" s="41"/>
      <c r="B327" s="42"/>
      <c r="C327" s="208" t="s">
        <v>535</v>
      </c>
      <c r="D327" s="208" t="s">
        <v>190</v>
      </c>
      <c r="E327" s="209" t="s">
        <v>972</v>
      </c>
      <c r="F327" s="210" t="s">
        <v>973</v>
      </c>
      <c r="G327" s="211" t="s">
        <v>126</v>
      </c>
      <c r="H327" s="212">
        <v>0.064000000000000001</v>
      </c>
      <c r="I327" s="213"/>
      <c r="J327" s="214">
        <f>ROUND(I327*H327,2)</f>
        <v>0</v>
      </c>
      <c r="K327" s="210" t="s">
        <v>193</v>
      </c>
      <c r="L327" s="47"/>
      <c r="M327" s="215" t="s">
        <v>19</v>
      </c>
      <c r="N327" s="216" t="s">
        <v>47</v>
      </c>
      <c r="O327" s="87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296</v>
      </c>
      <c r="AT327" s="219" t="s">
        <v>190</v>
      </c>
      <c r="AU327" s="219" t="s">
        <v>86</v>
      </c>
      <c r="AY327" s="20" t="s">
        <v>188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84</v>
      </c>
      <c r="BK327" s="220">
        <f>ROUND(I327*H327,2)</f>
        <v>0</v>
      </c>
      <c r="BL327" s="20" t="s">
        <v>296</v>
      </c>
      <c r="BM327" s="219" t="s">
        <v>1200</v>
      </c>
    </row>
    <row r="328" s="2" customFormat="1">
      <c r="A328" s="41"/>
      <c r="B328" s="42"/>
      <c r="C328" s="43"/>
      <c r="D328" s="221" t="s">
        <v>195</v>
      </c>
      <c r="E328" s="43"/>
      <c r="F328" s="222" t="s">
        <v>975</v>
      </c>
      <c r="G328" s="43"/>
      <c r="H328" s="43"/>
      <c r="I328" s="223"/>
      <c r="J328" s="43"/>
      <c r="K328" s="43"/>
      <c r="L328" s="47"/>
      <c r="M328" s="224"/>
      <c r="N328" s="225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195</v>
      </c>
      <c r="AU328" s="20" t="s">
        <v>86</v>
      </c>
    </row>
    <row r="329" s="2" customFormat="1">
      <c r="A329" s="41"/>
      <c r="B329" s="42"/>
      <c r="C329" s="43"/>
      <c r="D329" s="226" t="s">
        <v>197</v>
      </c>
      <c r="E329" s="43"/>
      <c r="F329" s="227" t="s">
        <v>976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197</v>
      </c>
      <c r="AU329" s="20" t="s">
        <v>86</v>
      </c>
    </row>
    <row r="330" s="12" customFormat="1" ht="25.92" customHeight="1">
      <c r="A330" s="12"/>
      <c r="B330" s="192"/>
      <c r="C330" s="193"/>
      <c r="D330" s="194" t="s">
        <v>75</v>
      </c>
      <c r="E330" s="195" t="s">
        <v>395</v>
      </c>
      <c r="F330" s="195" t="s">
        <v>1201</v>
      </c>
      <c r="G330" s="193"/>
      <c r="H330" s="193"/>
      <c r="I330" s="196"/>
      <c r="J330" s="197">
        <f>BK330</f>
        <v>0</v>
      </c>
      <c r="K330" s="193"/>
      <c r="L330" s="198"/>
      <c r="M330" s="199"/>
      <c r="N330" s="200"/>
      <c r="O330" s="200"/>
      <c r="P330" s="201">
        <f>P331</f>
        <v>0</v>
      </c>
      <c r="Q330" s="200"/>
      <c r="R330" s="201">
        <f>R331</f>
        <v>0.037248000000000003</v>
      </c>
      <c r="S330" s="200"/>
      <c r="T330" s="202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3" t="s">
        <v>210</v>
      </c>
      <c r="AT330" s="204" t="s">
        <v>75</v>
      </c>
      <c r="AU330" s="204" t="s">
        <v>76</v>
      </c>
      <c r="AY330" s="203" t="s">
        <v>188</v>
      </c>
      <c r="BK330" s="205">
        <f>BK331</f>
        <v>0</v>
      </c>
    </row>
    <row r="331" s="12" customFormat="1" ht="22.8" customHeight="1">
      <c r="A331" s="12"/>
      <c r="B331" s="192"/>
      <c r="C331" s="193"/>
      <c r="D331" s="194" t="s">
        <v>75</v>
      </c>
      <c r="E331" s="206" t="s">
        <v>1202</v>
      </c>
      <c r="F331" s="206" t="s">
        <v>1203</v>
      </c>
      <c r="G331" s="193"/>
      <c r="H331" s="193"/>
      <c r="I331" s="196"/>
      <c r="J331" s="207">
        <f>BK331</f>
        <v>0</v>
      </c>
      <c r="K331" s="193"/>
      <c r="L331" s="198"/>
      <c r="M331" s="199"/>
      <c r="N331" s="200"/>
      <c r="O331" s="200"/>
      <c r="P331" s="201">
        <f>SUM(P332:P337)</f>
        <v>0</v>
      </c>
      <c r="Q331" s="200"/>
      <c r="R331" s="201">
        <f>SUM(R332:R337)</f>
        <v>0.037248000000000003</v>
      </c>
      <c r="S331" s="200"/>
      <c r="T331" s="202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3" t="s">
        <v>210</v>
      </c>
      <c r="AT331" s="204" t="s">
        <v>75</v>
      </c>
      <c r="AU331" s="204" t="s">
        <v>84</v>
      </c>
      <c r="AY331" s="203" t="s">
        <v>188</v>
      </c>
      <c r="BK331" s="205">
        <f>SUM(BK332:BK337)</f>
        <v>0</v>
      </c>
    </row>
    <row r="332" s="2" customFormat="1" ht="16.5" customHeight="1">
      <c r="A332" s="41"/>
      <c r="B332" s="42"/>
      <c r="C332" s="208" t="s">
        <v>543</v>
      </c>
      <c r="D332" s="208" t="s">
        <v>190</v>
      </c>
      <c r="E332" s="209" t="s">
        <v>1204</v>
      </c>
      <c r="F332" s="210" t="s">
        <v>1205</v>
      </c>
      <c r="G332" s="211" t="s">
        <v>136</v>
      </c>
      <c r="H332" s="212">
        <v>29.100000000000001</v>
      </c>
      <c r="I332" s="213"/>
      <c r="J332" s="214">
        <f>ROUND(I332*H332,2)</f>
        <v>0</v>
      </c>
      <c r="K332" s="210" t="s">
        <v>193</v>
      </c>
      <c r="L332" s="47"/>
      <c r="M332" s="215" t="s">
        <v>19</v>
      </c>
      <c r="N332" s="216" t="s">
        <v>47</v>
      </c>
      <c r="O332" s="87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9" t="s">
        <v>608</v>
      </c>
      <c r="AT332" s="219" t="s">
        <v>190</v>
      </c>
      <c r="AU332" s="219" t="s">
        <v>86</v>
      </c>
      <c r="AY332" s="20" t="s">
        <v>188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0" t="s">
        <v>84</v>
      </c>
      <c r="BK332" s="220">
        <f>ROUND(I332*H332,2)</f>
        <v>0</v>
      </c>
      <c r="BL332" s="20" t="s">
        <v>608</v>
      </c>
      <c r="BM332" s="219" t="s">
        <v>1206</v>
      </c>
    </row>
    <row r="333" s="2" customFormat="1">
      <c r="A333" s="41"/>
      <c r="B333" s="42"/>
      <c r="C333" s="43"/>
      <c r="D333" s="221" t="s">
        <v>195</v>
      </c>
      <c r="E333" s="43"/>
      <c r="F333" s="222" t="s">
        <v>1207</v>
      </c>
      <c r="G333" s="43"/>
      <c r="H333" s="43"/>
      <c r="I333" s="223"/>
      <c r="J333" s="43"/>
      <c r="K333" s="43"/>
      <c r="L333" s="47"/>
      <c r="M333" s="224"/>
      <c r="N333" s="22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195</v>
      </c>
      <c r="AU333" s="20" t="s">
        <v>86</v>
      </c>
    </row>
    <row r="334" s="2" customFormat="1">
      <c r="A334" s="41"/>
      <c r="B334" s="42"/>
      <c r="C334" s="43"/>
      <c r="D334" s="226" t="s">
        <v>197</v>
      </c>
      <c r="E334" s="43"/>
      <c r="F334" s="227" t="s">
        <v>1208</v>
      </c>
      <c r="G334" s="43"/>
      <c r="H334" s="43"/>
      <c r="I334" s="223"/>
      <c r="J334" s="43"/>
      <c r="K334" s="43"/>
      <c r="L334" s="47"/>
      <c r="M334" s="224"/>
      <c r="N334" s="225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197</v>
      </c>
      <c r="AU334" s="20" t="s">
        <v>86</v>
      </c>
    </row>
    <row r="335" s="2" customFormat="1" ht="16.5" customHeight="1">
      <c r="A335" s="41"/>
      <c r="B335" s="42"/>
      <c r="C335" s="261" t="s">
        <v>549</v>
      </c>
      <c r="D335" s="261" t="s">
        <v>395</v>
      </c>
      <c r="E335" s="262" t="s">
        <v>1209</v>
      </c>
      <c r="F335" s="263" t="s">
        <v>1210</v>
      </c>
      <c r="G335" s="264" t="s">
        <v>136</v>
      </c>
      <c r="H335" s="265">
        <v>29.100000000000001</v>
      </c>
      <c r="I335" s="266"/>
      <c r="J335" s="267">
        <f>ROUND(I335*H335,2)</f>
        <v>0</v>
      </c>
      <c r="K335" s="263" t="s">
        <v>19</v>
      </c>
      <c r="L335" s="268"/>
      <c r="M335" s="269" t="s">
        <v>19</v>
      </c>
      <c r="N335" s="270" t="s">
        <v>47</v>
      </c>
      <c r="O335" s="87"/>
      <c r="P335" s="217">
        <f>O335*H335</f>
        <v>0</v>
      </c>
      <c r="Q335" s="217">
        <v>0.0012800000000000001</v>
      </c>
      <c r="R335" s="217">
        <f>Q335*H335</f>
        <v>0.037248000000000003</v>
      </c>
      <c r="S335" s="217">
        <v>0</v>
      </c>
      <c r="T335" s="218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9" t="s">
        <v>1211</v>
      </c>
      <c r="AT335" s="219" t="s">
        <v>395</v>
      </c>
      <c r="AU335" s="219" t="s">
        <v>86</v>
      </c>
      <c r="AY335" s="20" t="s">
        <v>188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0" t="s">
        <v>84</v>
      </c>
      <c r="BK335" s="220">
        <f>ROUND(I335*H335,2)</f>
        <v>0</v>
      </c>
      <c r="BL335" s="20" t="s">
        <v>608</v>
      </c>
      <c r="BM335" s="219" t="s">
        <v>1212</v>
      </c>
    </row>
    <row r="336" s="2" customFormat="1">
      <c r="A336" s="41"/>
      <c r="B336" s="42"/>
      <c r="C336" s="43"/>
      <c r="D336" s="221" t="s">
        <v>195</v>
      </c>
      <c r="E336" s="43"/>
      <c r="F336" s="222" t="s">
        <v>1210</v>
      </c>
      <c r="G336" s="43"/>
      <c r="H336" s="43"/>
      <c r="I336" s="223"/>
      <c r="J336" s="43"/>
      <c r="K336" s="43"/>
      <c r="L336" s="47"/>
      <c r="M336" s="224"/>
      <c r="N336" s="22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195</v>
      </c>
      <c r="AU336" s="20" t="s">
        <v>86</v>
      </c>
    </row>
    <row r="337" s="14" customFormat="1">
      <c r="A337" s="14"/>
      <c r="B337" s="239"/>
      <c r="C337" s="240"/>
      <c r="D337" s="221" t="s">
        <v>201</v>
      </c>
      <c r="E337" s="241" t="s">
        <v>19</v>
      </c>
      <c r="F337" s="242" t="s">
        <v>1165</v>
      </c>
      <c r="G337" s="240"/>
      <c r="H337" s="243">
        <v>29.100000000000001</v>
      </c>
      <c r="I337" s="244"/>
      <c r="J337" s="240"/>
      <c r="K337" s="240"/>
      <c r="L337" s="245"/>
      <c r="M337" s="271"/>
      <c r="N337" s="272"/>
      <c r="O337" s="272"/>
      <c r="P337" s="272"/>
      <c r="Q337" s="272"/>
      <c r="R337" s="272"/>
      <c r="S337" s="272"/>
      <c r="T337" s="27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9" t="s">
        <v>201</v>
      </c>
      <c r="AU337" s="249" t="s">
        <v>86</v>
      </c>
      <c r="AV337" s="14" t="s">
        <v>86</v>
      </c>
      <c r="AW337" s="14" t="s">
        <v>37</v>
      </c>
      <c r="AX337" s="14" t="s">
        <v>84</v>
      </c>
      <c r="AY337" s="249" t="s">
        <v>188</v>
      </c>
    </row>
    <row r="338" s="2" customFormat="1" ht="6.96" customHeight="1">
      <c r="A338" s="41"/>
      <c r="B338" s="62"/>
      <c r="C338" s="63"/>
      <c r="D338" s="63"/>
      <c r="E338" s="63"/>
      <c r="F338" s="63"/>
      <c r="G338" s="63"/>
      <c r="H338" s="63"/>
      <c r="I338" s="63"/>
      <c r="J338" s="63"/>
      <c r="K338" s="63"/>
      <c r="L338" s="47"/>
      <c r="M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</row>
  </sheetData>
  <sheetProtection sheet="1" autoFilter="0" formatColumns="0" formatRows="0" objects="1" scenarios="1" spinCount="100000" saltValue="ie0kI9UZWFTOsmK0NyTVUvpOAS4CsdyW8m7uGZ7TtPQOi5aV3Iiwf+PYcgVVrgQGBdtE2k9yPew2jLbEBqNnTw==" hashValue="nh/BX2KK0N/fGvkj6uKqpWn2cEcXY+zsQ4fu+GYR2xu6wMjZvcynu2nCMKNIu/2Fj+KBDpSAesSt4FWcgs4DOw==" algorithmName="SHA-512" password="CC35"/>
  <autoFilter ref="C87:K33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2/119002411"/>
    <hyperlink ref="F100" r:id="rId2" display="https://podminky.urs.cz/item/CS_URS_2023_02/119002412"/>
    <hyperlink ref="F107" r:id="rId3" display="https://podminky.urs.cz/item/CS_URS_2023_02/132212132"/>
    <hyperlink ref="F122" r:id="rId4" display="https://podminky.urs.cz/item/CS_URS_2023_02/132212221"/>
    <hyperlink ref="F126" r:id="rId5" display="https://podminky.urs.cz/item/CS_URS_2023_02/132251101"/>
    <hyperlink ref="F130" r:id="rId6" display="https://podminky.urs.cz/item/CS_URS_2023_02/132254204"/>
    <hyperlink ref="F146" r:id="rId7" display="https://podminky.urs.cz/item/CS_URS_2023_02/151811132"/>
    <hyperlink ref="F155" r:id="rId8" display="https://podminky.urs.cz/item/CS_URS_2023_02/151811232"/>
    <hyperlink ref="F158" r:id="rId9" display="https://podminky.urs.cz/item/CS_URS_2023_02/162351103"/>
    <hyperlink ref="F166" r:id="rId10" display="https://podminky.urs.cz/item/CS_URS_2023_02/162751117"/>
    <hyperlink ref="F177" r:id="rId11" display="https://podminky.urs.cz/item/CS_URS_2023_02/167151111"/>
    <hyperlink ref="F181" r:id="rId12" display="https://podminky.urs.cz/item/CS_URS_2023_02/171201221"/>
    <hyperlink ref="F185" r:id="rId13" display="https://podminky.urs.cz/item/CS_URS_2023_02/174151101"/>
    <hyperlink ref="F198" r:id="rId14" display="https://podminky.urs.cz/item/CS_URS_2023_02/175111101"/>
    <hyperlink ref="F204" r:id="rId15" display="https://podminky.urs.cz/item/CS_URS_2023_02/175111109"/>
    <hyperlink ref="F209" r:id="rId16" display="https://podminky.urs.cz/item/CS_URS_2023_02/857312122"/>
    <hyperlink ref="F215" r:id="rId17" display="https://podminky.urs.cz/item/CS_URS_2023_02/871211211"/>
    <hyperlink ref="F222" r:id="rId18" display="https://podminky.urs.cz/item/CS_URS_2023_02/871251211"/>
    <hyperlink ref="F229" r:id="rId19" display="https://podminky.urs.cz/item/CS_URS_2023_02/877251110"/>
    <hyperlink ref="F235" r:id="rId20" display="https://podminky.urs.cz/item/CS_URS_2023_02/877251112"/>
    <hyperlink ref="F241" r:id="rId21" display="https://podminky.urs.cz/item/CS_URS_2023_02/877261101"/>
    <hyperlink ref="F250" r:id="rId22" display="https://podminky.urs.cz/item/CS_URS_2023_02/891269111"/>
    <hyperlink ref="F263" r:id="rId23" display="https://podminky.urs.cz/item/CS_URS_2023_02/892233122"/>
    <hyperlink ref="F267" r:id="rId24" display="https://podminky.urs.cz/item/CS_URS_2023_02/892241111"/>
    <hyperlink ref="F271" r:id="rId25" display="https://podminky.urs.cz/item/CS_URS_2023_02/892271111"/>
    <hyperlink ref="F275" r:id="rId26" display="https://podminky.urs.cz/item/CS_URS_2023_02/892273122"/>
    <hyperlink ref="F279" r:id="rId27" display="https://podminky.urs.cz/item/CS_URS_2023_02/892372111"/>
    <hyperlink ref="F299" r:id="rId28" display="https://podminky.urs.cz/item/CS_URS_2023_02/998273102"/>
    <hyperlink ref="F304" r:id="rId29" display="https://podminky.urs.cz/item/CS_URS_2023_02/713411121"/>
    <hyperlink ref="F311" r:id="rId30" display="https://podminky.urs.cz/item/CS_URS_2023_02/998713101"/>
    <hyperlink ref="F329" r:id="rId31" display="https://podminky.urs.cz/item/CS_URS_2023_02/998722101"/>
    <hyperlink ref="F334" r:id="rId32" display="https://podminky.urs.cz/item/CS_URS_2023_02/23020203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86</v>
      </c>
    </row>
    <row r="4" s="1" customFormat="1" ht="24.96" customHeight="1">
      <c r="B4" s="23"/>
      <c r="D4" s="134" t="s">
        <v>100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Brno, Leitnerova IV - rekonstrukce vodovodu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113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1213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6. 11. 2023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29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40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19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42</v>
      </c>
      <c r="E30" s="41"/>
      <c r="F30" s="41"/>
      <c r="G30" s="41"/>
      <c r="H30" s="41"/>
      <c r="I30" s="41"/>
      <c r="J30" s="148">
        <f>ROUND(J79,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44</v>
      </c>
      <c r="G32" s="41"/>
      <c r="H32" s="41"/>
      <c r="I32" s="149" t="s">
        <v>43</v>
      </c>
      <c r="J32" s="149" t="s">
        <v>45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46</v>
      </c>
      <c r="E33" s="136" t="s">
        <v>47</v>
      </c>
      <c r="F33" s="151">
        <f>ROUND((SUM(BE79:BE118)),  2)</f>
        <v>0</v>
      </c>
      <c r="G33" s="41"/>
      <c r="H33" s="41"/>
      <c r="I33" s="152">
        <v>0.20999999999999999</v>
      </c>
      <c r="J33" s="151">
        <f>ROUND(((SUM(BE79:BE118))*I33),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48</v>
      </c>
      <c r="F34" s="151">
        <f>ROUND((SUM(BF79:BF118)),  2)</f>
        <v>0</v>
      </c>
      <c r="G34" s="41"/>
      <c r="H34" s="41"/>
      <c r="I34" s="152">
        <v>0.14999999999999999</v>
      </c>
      <c r="J34" s="151">
        <f>ROUND(((SUM(BF79:BF118))*I34),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49</v>
      </c>
      <c r="F35" s="151">
        <f>ROUND((SUM(BG79:BG118)),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50</v>
      </c>
      <c r="F36" s="151">
        <f>ROUND((SUM(BH79:BH118)),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51</v>
      </c>
      <c r="F37" s="151">
        <f>ROUND((SUM(BI79:BI118)),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52</v>
      </c>
      <c r="E39" s="155"/>
      <c r="F39" s="155"/>
      <c r="G39" s="156" t="s">
        <v>53</v>
      </c>
      <c r="H39" s="157" t="s">
        <v>54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156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Brno, Leitnerova IV - rekonstrukce vodovodu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113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Brno</v>
      </c>
      <c r="G52" s="43"/>
      <c r="H52" s="43"/>
      <c r="I52" s="35" t="s">
        <v>23</v>
      </c>
      <c r="J52" s="75" t="str">
        <f>IF(J12="","",J12)</f>
        <v>6. 11. 2023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</v>
      </c>
      <c r="G54" s="43"/>
      <c r="H54" s="43"/>
      <c r="I54" s="35" t="s">
        <v>33</v>
      </c>
      <c r="J54" s="39" t="str">
        <f>E21</f>
        <v>AQUATIS a.s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157</v>
      </c>
      <c r="D57" s="166"/>
      <c r="E57" s="166"/>
      <c r="F57" s="166"/>
      <c r="G57" s="166"/>
      <c r="H57" s="166"/>
      <c r="I57" s="166"/>
      <c r="J57" s="167" t="s">
        <v>158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74</v>
      </c>
      <c r="D59" s="43"/>
      <c r="E59" s="43"/>
      <c r="F59" s="43"/>
      <c r="G59" s="43"/>
      <c r="H59" s="43"/>
      <c r="I59" s="43"/>
      <c r="J59" s="105">
        <f>J79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159</v>
      </c>
    </row>
    <row r="60" s="2" customFormat="1" ht="21.84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3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13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5" s="2" customFormat="1" ht="6.96" customHeight="1">
      <c r="A65" s="41"/>
      <c r="B65" s="64"/>
      <c r="C65" s="65"/>
      <c r="D65" s="65"/>
      <c r="E65" s="65"/>
      <c r="F65" s="65"/>
      <c r="G65" s="65"/>
      <c r="H65" s="65"/>
      <c r="I65" s="65"/>
      <c r="J65" s="65"/>
      <c r="K65" s="65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24.96" customHeight="1">
      <c r="A66" s="41"/>
      <c r="B66" s="42"/>
      <c r="C66" s="26" t="s">
        <v>173</v>
      </c>
      <c r="D66" s="43"/>
      <c r="E66" s="43"/>
      <c r="F66" s="43"/>
      <c r="G66" s="43"/>
      <c r="H66" s="43"/>
      <c r="I66" s="43"/>
      <c r="J66" s="43"/>
      <c r="K66" s="4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12" customHeight="1">
      <c r="A68" s="41"/>
      <c r="B68" s="42"/>
      <c r="C68" s="35" t="s">
        <v>16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6.5" customHeight="1">
      <c r="A69" s="41"/>
      <c r="B69" s="42"/>
      <c r="C69" s="43"/>
      <c r="D69" s="43"/>
      <c r="E69" s="164" t="str">
        <f>E7</f>
        <v>Brno, Leitnerova IV - rekonstrukce vodovodu</v>
      </c>
      <c r="F69" s="35"/>
      <c r="G69" s="35"/>
      <c r="H69" s="35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113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72" t="str">
        <f>E9</f>
        <v>VON - Vedlejší a ostatní náklady</v>
      </c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21</v>
      </c>
      <c r="D73" s="43"/>
      <c r="E73" s="43"/>
      <c r="F73" s="30" t="str">
        <f>F12</f>
        <v>Brno</v>
      </c>
      <c r="G73" s="43"/>
      <c r="H73" s="43"/>
      <c r="I73" s="35" t="s">
        <v>23</v>
      </c>
      <c r="J73" s="75" t="str">
        <f>IF(J12="","",J12)</f>
        <v>6. 11. 2023</v>
      </c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5.15" customHeight="1">
      <c r="A75" s="41"/>
      <c r="B75" s="42"/>
      <c r="C75" s="35" t="s">
        <v>25</v>
      </c>
      <c r="D75" s="43"/>
      <c r="E75" s="43"/>
      <c r="F75" s="30" t="str">
        <f>E15</f>
        <v>Statutární město Brno</v>
      </c>
      <c r="G75" s="43"/>
      <c r="H75" s="43"/>
      <c r="I75" s="35" t="s">
        <v>33</v>
      </c>
      <c r="J75" s="39" t="str">
        <f>E21</f>
        <v>AQUATIS a.s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31</v>
      </c>
      <c r="D76" s="43"/>
      <c r="E76" s="43"/>
      <c r="F76" s="30" t="str">
        <f>IF(E18="","",E18)</f>
        <v>Vyplň údaj</v>
      </c>
      <c r="G76" s="43"/>
      <c r="H76" s="43"/>
      <c r="I76" s="35" t="s">
        <v>38</v>
      </c>
      <c r="J76" s="39" t="str">
        <f>E24</f>
        <v xml:space="preserve"> 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0.32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1" customFormat="1" ht="29.28" customHeight="1">
      <c r="A78" s="181"/>
      <c r="B78" s="182"/>
      <c r="C78" s="183" t="s">
        <v>174</v>
      </c>
      <c r="D78" s="184" t="s">
        <v>61</v>
      </c>
      <c r="E78" s="184" t="s">
        <v>57</v>
      </c>
      <c r="F78" s="184" t="s">
        <v>58</v>
      </c>
      <c r="G78" s="184" t="s">
        <v>175</v>
      </c>
      <c r="H78" s="184" t="s">
        <v>176</v>
      </c>
      <c r="I78" s="184" t="s">
        <v>177</v>
      </c>
      <c r="J78" s="184" t="s">
        <v>158</v>
      </c>
      <c r="K78" s="185" t="s">
        <v>178</v>
      </c>
      <c r="L78" s="186"/>
      <c r="M78" s="95" t="s">
        <v>19</v>
      </c>
      <c r="N78" s="96" t="s">
        <v>46</v>
      </c>
      <c r="O78" s="96" t="s">
        <v>179</v>
      </c>
      <c r="P78" s="96" t="s">
        <v>180</v>
      </c>
      <c r="Q78" s="96" t="s">
        <v>181</v>
      </c>
      <c r="R78" s="96" t="s">
        <v>182</v>
      </c>
      <c r="S78" s="96" t="s">
        <v>183</v>
      </c>
      <c r="T78" s="97" t="s">
        <v>184</v>
      </c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</row>
    <row r="79" s="2" customFormat="1" ht="22.8" customHeight="1">
      <c r="A79" s="41"/>
      <c r="B79" s="42"/>
      <c r="C79" s="102" t="s">
        <v>185</v>
      </c>
      <c r="D79" s="43"/>
      <c r="E79" s="43"/>
      <c r="F79" s="43"/>
      <c r="G79" s="43"/>
      <c r="H79" s="43"/>
      <c r="I79" s="43"/>
      <c r="J79" s="187">
        <f>BK79</f>
        <v>0</v>
      </c>
      <c r="K79" s="43"/>
      <c r="L79" s="47"/>
      <c r="M79" s="98"/>
      <c r="N79" s="188"/>
      <c r="O79" s="99"/>
      <c r="P79" s="189">
        <f>SUM(P80:P118)</f>
        <v>0</v>
      </c>
      <c r="Q79" s="99"/>
      <c r="R79" s="189">
        <f>SUM(R80:R118)</f>
        <v>0</v>
      </c>
      <c r="S79" s="99"/>
      <c r="T79" s="190">
        <f>SUM(T80:T118)</f>
        <v>0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T79" s="20" t="s">
        <v>75</v>
      </c>
      <c r="AU79" s="20" t="s">
        <v>159</v>
      </c>
      <c r="BK79" s="191">
        <f>SUM(BK80:BK118)</f>
        <v>0</v>
      </c>
    </row>
    <row r="80" s="2" customFormat="1" ht="16.5" customHeight="1">
      <c r="A80" s="41"/>
      <c r="B80" s="42"/>
      <c r="C80" s="208" t="s">
        <v>84</v>
      </c>
      <c r="D80" s="208" t="s">
        <v>190</v>
      </c>
      <c r="E80" s="209" t="s">
        <v>1214</v>
      </c>
      <c r="F80" s="210" t="s">
        <v>1215</v>
      </c>
      <c r="G80" s="211" t="s">
        <v>288</v>
      </c>
      <c r="H80" s="212">
        <v>1</v>
      </c>
      <c r="I80" s="213"/>
      <c r="J80" s="214">
        <f>ROUND(I80*H80,2)</f>
        <v>0</v>
      </c>
      <c r="K80" s="210" t="s">
        <v>19</v>
      </c>
      <c r="L80" s="47"/>
      <c r="M80" s="215" t="s">
        <v>19</v>
      </c>
      <c r="N80" s="216" t="s">
        <v>47</v>
      </c>
      <c r="O80" s="87"/>
      <c r="P80" s="217">
        <f>O80*H80</f>
        <v>0</v>
      </c>
      <c r="Q80" s="217">
        <v>0</v>
      </c>
      <c r="R80" s="217">
        <f>Q80*H80</f>
        <v>0</v>
      </c>
      <c r="S80" s="217">
        <v>0</v>
      </c>
      <c r="T80" s="218">
        <f>S80*H80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R80" s="219" t="s">
        <v>1216</v>
      </c>
      <c r="AT80" s="219" t="s">
        <v>190</v>
      </c>
      <c r="AU80" s="219" t="s">
        <v>76</v>
      </c>
      <c r="AY80" s="20" t="s">
        <v>188</v>
      </c>
      <c r="BE80" s="220">
        <f>IF(N80="základní",J80,0)</f>
        <v>0</v>
      </c>
      <c r="BF80" s="220">
        <f>IF(N80="snížená",J80,0)</f>
        <v>0</v>
      </c>
      <c r="BG80" s="220">
        <f>IF(N80="zákl. přenesená",J80,0)</f>
        <v>0</v>
      </c>
      <c r="BH80" s="220">
        <f>IF(N80="sníž. přenesená",J80,0)</f>
        <v>0</v>
      </c>
      <c r="BI80" s="220">
        <f>IF(N80="nulová",J80,0)</f>
        <v>0</v>
      </c>
      <c r="BJ80" s="20" t="s">
        <v>84</v>
      </c>
      <c r="BK80" s="220">
        <f>ROUND(I80*H80,2)</f>
        <v>0</v>
      </c>
      <c r="BL80" s="20" t="s">
        <v>1216</v>
      </c>
      <c r="BM80" s="219" t="s">
        <v>1217</v>
      </c>
    </row>
    <row r="81" s="2" customFormat="1">
      <c r="A81" s="41"/>
      <c r="B81" s="42"/>
      <c r="C81" s="43"/>
      <c r="D81" s="221" t="s">
        <v>195</v>
      </c>
      <c r="E81" s="43"/>
      <c r="F81" s="222" t="s">
        <v>1215</v>
      </c>
      <c r="G81" s="43"/>
      <c r="H81" s="43"/>
      <c r="I81" s="223"/>
      <c r="J81" s="43"/>
      <c r="K81" s="43"/>
      <c r="L81" s="47"/>
      <c r="M81" s="224"/>
      <c r="N81" s="225"/>
      <c r="O81" s="87"/>
      <c r="P81" s="87"/>
      <c r="Q81" s="87"/>
      <c r="R81" s="87"/>
      <c r="S81" s="87"/>
      <c r="T81" s="88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195</v>
      </c>
      <c r="AU81" s="20" t="s">
        <v>76</v>
      </c>
    </row>
    <row r="82" s="2" customFormat="1">
      <c r="A82" s="41"/>
      <c r="B82" s="42"/>
      <c r="C82" s="43"/>
      <c r="D82" s="221" t="s">
        <v>199</v>
      </c>
      <c r="E82" s="43"/>
      <c r="F82" s="228" t="s">
        <v>1218</v>
      </c>
      <c r="G82" s="43"/>
      <c r="H82" s="43"/>
      <c r="I82" s="223"/>
      <c r="J82" s="43"/>
      <c r="K82" s="43"/>
      <c r="L82" s="47"/>
      <c r="M82" s="224"/>
      <c r="N82" s="225"/>
      <c r="O82" s="87"/>
      <c r="P82" s="87"/>
      <c r="Q82" s="87"/>
      <c r="R82" s="87"/>
      <c r="S82" s="87"/>
      <c r="T82" s="88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199</v>
      </c>
      <c r="AU82" s="20" t="s">
        <v>76</v>
      </c>
    </row>
    <row r="83" s="2" customFormat="1" ht="16.5" customHeight="1">
      <c r="A83" s="41"/>
      <c r="B83" s="42"/>
      <c r="C83" s="208" t="s">
        <v>86</v>
      </c>
      <c r="D83" s="208" t="s">
        <v>190</v>
      </c>
      <c r="E83" s="209" t="s">
        <v>1219</v>
      </c>
      <c r="F83" s="210" t="s">
        <v>1220</v>
      </c>
      <c r="G83" s="211" t="s">
        <v>288</v>
      </c>
      <c r="H83" s="212">
        <v>1</v>
      </c>
      <c r="I83" s="213"/>
      <c r="J83" s="214">
        <f>ROUND(I83*H83,2)</f>
        <v>0</v>
      </c>
      <c r="K83" s="210" t="s">
        <v>19</v>
      </c>
      <c r="L83" s="47"/>
      <c r="M83" s="215" t="s">
        <v>19</v>
      </c>
      <c r="N83" s="216" t="s">
        <v>47</v>
      </c>
      <c r="O83" s="87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9" t="s">
        <v>1216</v>
      </c>
      <c r="AT83" s="219" t="s">
        <v>190</v>
      </c>
      <c r="AU83" s="219" t="s">
        <v>76</v>
      </c>
      <c r="AY83" s="20" t="s">
        <v>188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20" t="s">
        <v>84</v>
      </c>
      <c r="BK83" s="220">
        <f>ROUND(I83*H83,2)</f>
        <v>0</v>
      </c>
      <c r="BL83" s="20" t="s">
        <v>1216</v>
      </c>
      <c r="BM83" s="219" t="s">
        <v>1221</v>
      </c>
    </row>
    <row r="84" s="2" customFormat="1">
      <c r="A84" s="41"/>
      <c r="B84" s="42"/>
      <c r="C84" s="43"/>
      <c r="D84" s="221" t="s">
        <v>195</v>
      </c>
      <c r="E84" s="43"/>
      <c r="F84" s="222" t="s">
        <v>1220</v>
      </c>
      <c r="G84" s="43"/>
      <c r="H84" s="43"/>
      <c r="I84" s="223"/>
      <c r="J84" s="43"/>
      <c r="K84" s="43"/>
      <c r="L84" s="47"/>
      <c r="M84" s="224"/>
      <c r="N84" s="225"/>
      <c r="O84" s="87"/>
      <c r="P84" s="87"/>
      <c r="Q84" s="87"/>
      <c r="R84" s="87"/>
      <c r="S84" s="87"/>
      <c r="T84" s="88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195</v>
      </c>
      <c r="AU84" s="20" t="s">
        <v>76</v>
      </c>
    </row>
    <row r="85" s="2" customFormat="1" ht="16.5" customHeight="1">
      <c r="A85" s="41"/>
      <c r="B85" s="42"/>
      <c r="C85" s="208" t="s">
        <v>210</v>
      </c>
      <c r="D85" s="208" t="s">
        <v>190</v>
      </c>
      <c r="E85" s="209" t="s">
        <v>1222</v>
      </c>
      <c r="F85" s="210" t="s">
        <v>1223</v>
      </c>
      <c r="G85" s="211" t="s">
        <v>288</v>
      </c>
      <c r="H85" s="212">
        <v>1</v>
      </c>
      <c r="I85" s="213"/>
      <c r="J85" s="214">
        <f>ROUND(I85*H85,2)</f>
        <v>0</v>
      </c>
      <c r="K85" s="210" t="s">
        <v>19</v>
      </c>
      <c r="L85" s="47"/>
      <c r="M85" s="215" t="s">
        <v>19</v>
      </c>
      <c r="N85" s="216" t="s">
        <v>47</v>
      </c>
      <c r="O85" s="87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9" t="s">
        <v>1216</v>
      </c>
      <c r="AT85" s="219" t="s">
        <v>190</v>
      </c>
      <c r="AU85" s="219" t="s">
        <v>76</v>
      </c>
      <c r="AY85" s="20" t="s">
        <v>188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20" t="s">
        <v>84</v>
      </c>
      <c r="BK85" s="220">
        <f>ROUND(I85*H85,2)</f>
        <v>0</v>
      </c>
      <c r="BL85" s="20" t="s">
        <v>1216</v>
      </c>
      <c r="BM85" s="219" t="s">
        <v>1224</v>
      </c>
    </row>
    <row r="86" s="2" customFormat="1">
      <c r="A86" s="41"/>
      <c r="B86" s="42"/>
      <c r="C86" s="43"/>
      <c r="D86" s="221" t="s">
        <v>195</v>
      </c>
      <c r="E86" s="43"/>
      <c r="F86" s="222" t="s">
        <v>1223</v>
      </c>
      <c r="G86" s="43"/>
      <c r="H86" s="43"/>
      <c r="I86" s="223"/>
      <c r="J86" s="43"/>
      <c r="K86" s="43"/>
      <c r="L86" s="47"/>
      <c r="M86" s="224"/>
      <c r="N86" s="225"/>
      <c r="O86" s="87"/>
      <c r="P86" s="87"/>
      <c r="Q86" s="87"/>
      <c r="R86" s="87"/>
      <c r="S86" s="87"/>
      <c r="T86" s="88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195</v>
      </c>
      <c r="AU86" s="20" t="s">
        <v>76</v>
      </c>
    </row>
    <row r="87" s="2" customFormat="1" ht="16.5" customHeight="1">
      <c r="A87" s="41"/>
      <c r="B87" s="42"/>
      <c r="C87" s="208" t="s">
        <v>116</v>
      </c>
      <c r="D87" s="208" t="s">
        <v>190</v>
      </c>
      <c r="E87" s="209" t="s">
        <v>1225</v>
      </c>
      <c r="F87" s="210" t="s">
        <v>1226</v>
      </c>
      <c r="G87" s="211" t="s">
        <v>288</v>
      </c>
      <c r="H87" s="212">
        <v>1</v>
      </c>
      <c r="I87" s="213"/>
      <c r="J87" s="214">
        <f>ROUND(I87*H87,2)</f>
        <v>0</v>
      </c>
      <c r="K87" s="210" t="s">
        <v>19</v>
      </c>
      <c r="L87" s="47"/>
      <c r="M87" s="215" t="s">
        <v>19</v>
      </c>
      <c r="N87" s="216" t="s">
        <v>47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1216</v>
      </c>
      <c r="AT87" s="219" t="s">
        <v>190</v>
      </c>
      <c r="AU87" s="219" t="s">
        <v>76</v>
      </c>
      <c r="AY87" s="20" t="s">
        <v>188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84</v>
      </c>
      <c r="BK87" s="220">
        <f>ROUND(I87*H87,2)</f>
        <v>0</v>
      </c>
      <c r="BL87" s="20" t="s">
        <v>1216</v>
      </c>
      <c r="BM87" s="219" t="s">
        <v>1227</v>
      </c>
    </row>
    <row r="88" s="2" customFormat="1">
      <c r="A88" s="41"/>
      <c r="B88" s="42"/>
      <c r="C88" s="43"/>
      <c r="D88" s="221" t="s">
        <v>195</v>
      </c>
      <c r="E88" s="43"/>
      <c r="F88" s="222" t="s">
        <v>1226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195</v>
      </c>
      <c r="AU88" s="20" t="s">
        <v>76</v>
      </c>
    </row>
    <row r="89" s="2" customFormat="1">
      <c r="A89" s="41"/>
      <c r="B89" s="42"/>
      <c r="C89" s="43"/>
      <c r="D89" s="221" t="s">
        <v>199</v>
      </c>
      <c r="E89" s="43"/>
      <c r="F89" s="228" t="s">
        <v>1228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199</v>
      </c>
      <c r="AU89" s="20" t="s">
        <v>76</v>
      </c>
    </row>
    <row r="90" s="2" customFormat="1" ht="16.5" customHeight="1">
      <c r="A90" s="41"/>
      <c r="B90" s="42"/>
      <c r="C90" s="208" t="s">
        <v>225</v>
      </c>
      <c r="D90" s="208" t="s">
        <v>190</v>
      </c>
      <c r="E90" s="209" t="s">
        <v>1229</v>
      </c>
      <c r="F90" s="210" t="s">
        <v>1230</v>
      </c>
      <c r="G90" s="211" t="s">
        <v>288</v>
      </c>
      <c r="H90" s="212">
        <v>1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47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1216</v>
      </c>
      <c r="AT90" s="219" t="s">
        <v>190</v>
      </c>
      <c r="AU90" s="219" t="s">
        <v>76</v>
      </c>
      <c r="AY90" s="20" t="s">
        <v>188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84</v>
      </c>
      <c r="BK90" s="220">
        <f>ROUND(I90*H90,2)</f>
        <v>0</v>
      </c>
      <c r="BL90" s="20" t="s">
        <v>1216</v>
      </c>
      <c r="BM90" s="219" t="s">
        <v>1231</v>
      </c>
    </row>
    <row r="91" s="2" customFormat="1">
      <c r="A91" s="41"/>
      <c r="B91" s="42"/>
      <c r="C91" s="43"/>
      <c r="D91" s="221" t="s">
        <v>195</v>
      </c>
      <c r="E91" s="43"/>
      <c r="F91" s="222" t="s">
        <v>1230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195</v>
      </c>
      <c r="AU91" s="20" t="s">
        <v>76</v>
      </c>
    </row>
    <row r="92" s="2" customFormat="1" ht="16.5" customHeight="1">
      <c r="A92" s="41"/>
      <c r="B92" s="42"/>
      <c r="C92" s="208" t="s">
        <v>231</v>
      </c>
      <c r="D92" s="208" t="s">
        <v>190</v>
      </c>
      <c r="E92" s="209" t="s">
        <v>1232</v>
      </c>
      <c r="F92" s="210" t="s">
        <v>1233</v>
      </c>
      <c r="G92" s="211" t="s">
        <v>288</v>
      </c>
      <c r="H92" s="212">
        <v>1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47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1216</v>
      </c>
      <c r="AT92" s="219" t="s">
        <v>190</v>
      </c>
      <c r="AU92" s="219" t="s">
        <v>76</v>
      </c>
      <c r="AY92" s="20" t="s">
        <v>188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84</v>
      </c>
      <c r="BK92" s="220">
        <f>ROUND(I92*H92,2)</f>
        <v>0</v>
      </c>
      <c r="BL92" s="20" t="s">
        <v>1216</v>
      </c>
      <c r="BM92" s="219" t="s">
        <v>1234</v>
      </c>
    </row>
    <row r="93" s="2" customFormat="1">
      <c r="A93" s="41"/>
      <c r="B93" s="42"/>
      <c r="C93" s="43"/>
      <c r="D93" s="221" t="s">
        <v>195</v>
      </c>
      <c r="E93" s="43"/>
      <c r="F93" s="222" t="s">
        <v>1233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195</v>
      </c>
      <c r="AU93" s="20" t="s">
        <v>76</v>
      </c>
    </row>
    <row r="94" s="2" customFormat="1" ht="16.5" customHeight="1">
      <c r="A94" s="41"/>
      <c r="B94" s="42"/>
      <c r="C94" s="208" t="s">
        <v>239</v>
      </c>
      <c r="D94" s="208" t="s">
        <v>190</v>
      </c>
      <c r="E94" s="209" t="s">
        <v>1235</v>
      </c>
      <c r="F94" s="210" t="s">
        <v>1236</v>
      </c>
      <c r="G94" s="211" t="s">
        <v>288</v>
      </c>
      <c r="H94" s="212">
        <v>1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47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1216</v>
      </c>
      <c r="AT94" s="219" t="s">
        <v>190</v>
      </c>
      <c r="AU94" s="219" t="s">
        <v>76</v>
      </c>
      <c r="AY94" s="20" t="s">
        <v>188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84</v>
      </c>
      <c r="BK94" s="220">
        <f>ROUND(I94*H94,2)</f>
        <v>0</v>
      </c>
      <c r="BL94" s="20" t="s">
        <v>1216</v>
      </c>
      <c r="BM94" s="219" t="s">
        <v>1237</v>
      </c>
    </row>
    <row r="95" s="2" customFormat="1">
      <c r="A95" s="41"/>
      <c r="B95" s="42"/>
      <c r="C95" s="43"/>
      <c r="D95" s="221" t="s">
        <v>195</v>
      </c>
      <c r="E95" s="43"/>
      <c r="F95" s="222" t="s">
        <v>1236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195</v>
      </c>
      <c r="AU95" s="20" t="s">
        <v>76</v>
      </c>
    </row>
    <row r="96" s="2" customFormat="1" ht="16.5" customHeight="1">
      <c r="A96" s="41"/>
      <c r="B96" s="42"/>
      <c r="C96" s="208" t="s">
        <v>120</v>
      </c>
      <c r="D96" s="208" t="s">
        <v>190</v>
      </c>
      <c r="E96" s="209" t="s">
        <v>1238</v>
      </c>
      <c r="F96" s="210" t="s">
        <v>1239</v>
      </c>
      <c r="G96" s="211" t="s">
        <v>288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47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1216</v>
      </c>
      <c r="AT96" s="219" t="s">
        <v>190</v>
      </c>
      <c r="AU96" s="219" t="s">
        <v>76</v>
      </c>
      <c r="AY96" s="20" t="s">
        <v>188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84</v>
      </c>
      <c r="BK96" s="220">
        <f>ROUND(I96*H96,2)</f>
        <v>0</v>
      </c>
      <c r="BL96" s="20" t="s">
        <v>1216</v>
      </c>
      <c r="BM96" s="219" t="s">
        <v>1240</v>
      </c>
    </row>
    <row r="97" s="2" customFormat="1">
      <c r="A97" s="41"/>
      <c r="B97" s="42"/>
      <c r="C97" s="43"/>
      <c r="D97" s="221" t="s">
        <v>195</v>
      </c>
      <c r="E97" s="43"/>
      <c r="F97" s="222" t="s">
        <v>1241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195</v>
      </c>
      <c r="AU97" s="20" t="s">
        <v>76</v>
      </c>
    </row>
    <row r="98" s="2" customFormat="1" ht="16.5" customHeight="1">
      <c r="A98" s="41"/>
      <c r="B98" s="42"/>
      <c r="C98" s="208" t="s">
        <v>253</v>
      </c>
      <c r="D98" s="208" t="s">
        <v>190</v>
      </c>
      <c r="E98" s="209" t="s">
        <v>1242</v>
      </c>
      <c r="F98" s="210" t="s">
        <v>1243</v>
      </c>
      <c r="G98" s="211" t="s">
        <v>288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47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1216</v>
      </c>
      <c r="AT98" s="219" t="s">
        <v>190</v>
      </c>
      <c r="AU98" s="219" t="s">
        <v>76</v>
      </c>
      <c r="AY98" s="20" t="s">
        <v>188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84</v>
      </c>
      <c r="BK98" s="220">
        <f>ROUND(I98*H98,2)</f>
        <v>0</v>
      </c>
      <c r="BL98" s="20" t="s">
        <v>1216</v>
      </c>
      <c r="BM98" s="219" t="s">
        <v>1244</v>
      </c>
    </row>
    <row r="99" s="2" customFormat="1">
      <c r="A99" s="41"/>
      <c r="B99" s="42"/>
      <c r="C99" s="43"/>
      <c r="D99" s="221" t="s">
        <v>195</v>
      </c>
      <c r="E99" s="43"/>
      <c r="F99" s="222" t="s">
        <v>1243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195</v>
      </c>
      <c r="AU99" s="20" t="s">
        <v>76</v>
      </c>
    </row>
    <row r="100" s="2" customFormat="1" ht="16.5" customHeight="1">
      <c r="A100" s="41"/>
      <c r="B100" s="42"/>
      <c r="C100" s="208" t="s">
        <v>260</v>
      </c>
      <c r="D100" s="208" t="s">
        <v>190</v>
      </c>
      <c r="E100" s="209" t="s">
        <v>1245</v>
      </c>
      <c r="F100" s="210" t="s">
        <v>1246</v>
      </c>
      <c r="G100" s="211" t="s">
        <v>288</v>
      </c>
      <c r="H100" s="212">
        <v>1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47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1216</v>
      </c>
      <c r="AT100" s="219" t="s">
        <v>190</v>
      </c>
      <c r="AU100" s="219" t="s">
        <v>76</v>
      </c>
      <c r="AY100" s="20" t="s">
        <v>188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84</v>
      </c>
      <c r="BK100" s="220">
        <f>ROUND(I100*H100,2)</f>
        <v>0</v>
      </c>
      <c r="BL100" s="20" t="s">
        <v>1216</v>
      </c>
      <c r="BM100" s="219" t="s">
        <v>1247</v>
      </c>
    </row>
    <row r="101" s="2" customFormat="1">
      <c r="A101" s="41"/>
      <c r="B101" s="42"/>
      <c r="C101" s="43"/>
      <c r="D101" s="221" t="s">
        <v>195</v>
      </c>
      <c r="E101" s="43"/>
      <c r="F101" s="222" t="s">
        <v>1246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195</v>
      </c>
      <c r="AU101" s="20" t="s">
        <v>76</v>
      </c>
    </row>
    <row r="102" s="2" customFormat="1" ht="16.5" customHeight="1">
      <c r="A102" s="41"/>
      <c r="B102" s="42"/>
      <c r="C102" s="208" t="s">
        <v>266</v>
      </c>
      <c r="D102" s="208" t="s">
        <v>190</v>
      </c>
      <c r="E102" s="209" t="s">
        <v>1248</v>
      </c>
      <c r="F102" s="210" t="s">
        <v>1249</v>
      </c>
      <c r="G102" s="211" t="s">
        <v>288</v>
      </c>
      <c r="H102" s="212">
        <v>1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47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1216</v>
      </c>
      <c r="AT102" s="219" t="s">
        <v>190</v>
      </c>
      <c r="AU102" s="219" t="s">
        <v>76</v>
      </c>
      <c r="AY102" s="20" t="s">
        <v>188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84</v>
      </c>
      <c r="BK102" s="220">
        <f>ROUND(I102*H102,2)</f>
        <v>0</v>
      </c>
      <c r="BL102" s="20" t="s">
        <v>1216</v>
      </c>
      <c r="BM102" s="219" t="s">
        <v>1250</v>
      </c>
    </row>
    <row r="103" s="2" customFormat="1">
      <c r="A103" s="41"/>
      <c r="B103" s="42"/>
      <c r="C103" s="43"/>
      <c r="D103" s="221" t="s">
        <v>195</v>
      </c>
      <c r="E103" s="43"/>
      <c r="F103" s="222" t="s">
        <v>1249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195</v>
      </c>
      <c r="AU103" s="20" t="s">
        <v>76</v>
      </c>
    </row>
    <row r="104" s="2" customFormat="1" ht="16.5" customHeight="1">
      <c r="A104" s="41"/>
      <c r="B104" s="42"/>
      <c r="C104" s="208" t="s">
        <v>272</v>
      </c>
      <c r="D104" s="208" t="s">
        <v>190</v>
      </c>
      <c r="E104" s="209" t="s">
        <v>1251</v>
      </c>
      <c r="F104" s="210" t="s">
        <v>1252</v>
      </c>
      <c r="G104" s="211" t="s">
        <v>288</v>
      </c>
      <c r="H104" s="212">
        <v>1</v>
      </c>
      <c r="I104" s="213"/>
      <c r="J104" s="214">
        <f>ROUND(I104*H104,2)</f>
        <v>0</v>
      </c>
      <c r="K104" s="210" t="s">
        <v>19</v>
      </c>
      <c r="L104" s="47"/>
      <c r="M104" s="215" t="s">
        <v>19</v>
      </c>
      <c r="N104" s="216" t="s">
        <v>47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1216</v>
      </c>
      <c r="AT104" s="219" t="s">
        <v>190</v>
      </c>
      <c r="AU104" s="219" t="s">
        <v>76</v>
      </c>
      <c r="AY104" s="20" t="s">
        <v>188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84</v>
      </c>
      <c r="BK104" s="220">
        <f>ROUND(I104*H104,2)</f>
        <v>0</v>
      </c>
      <c r="BL104" s="20" t="s">
        <v>1216</v>
      </c>
      <c r="BM104" s="219" t="s">
        <v>1253</v>
      </c>
    </row>
    <row r="105" s="2" customFormat="1">
      <c r="A105" s="41"/>
      <c r="B105" s="42"/>
      <c r="C105" s="43"/>
      <c r="D105" s="221" t="s">
        <v>195</v>
      </c>
      <c r="E105" s="43"/>
      <c r="F105" s="222" t="s">
        <v>1252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195</v>
      </c>
      <c r="AU105" s="20" t="s">
        <v>76</v>
      </c>
    </row>
    <row r="106" s="2" customFormat="1" ht="16.5" customHeight="1">
      <c r="A106" s="41"/>
      <c r="B106" s="42"/>
      <c r="C106" s="208" t="s">
        <v>279</v>
      </c>
      <c r="D106" s="208" t="s">
        <v>190</v>
      </c>
      <c r="E106" s="209" t="s">
        <v>1254</v>
      </c>
      <c r="F106" s="210" t="s">
        <v>1255</v>
      </c>
      <c r="G106" s="211" t="s">
        <v>288</v>
      </c>
      <c r="H106" s="212">
        <v>1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47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1216</v>
      </c>
      <c r="AT106" s="219" t="s">
        <v>190</v>
      </c>
      <c r="AU106" s="219" t="s">
        <v>76</v>
      </c>
      <c r="AY106" s="20" t="s">
        <v>188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84</v>
      </c>
      <c r="BK106" s="220">
        <f>ROUND(I106*H106,2)</f>
        <v>0</v>
      </c>
      <c r="BL106" s="20" t="s">
        <v>1216</v>
      </c>
      <c r="BM106" s="219" t="s">
        <v>1256</v>
      </c>
    </row>
    <row r="107" s="2" customFormat="1">
      <c r="A107" s="41"/>
      <c r="B107" s="42"/>
      <c r="C107" s="43"/>
      <c r="D107" s="221" t="s">
        <v>195</v>
      </c>
      <c r="E107" s="43"/>
      <c r="F107" s="222" t="s">
        <v>1255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195</v>
      </c>
      <c r="AU107" s="20" t="s">
        <v>76</v>
      </c>
    </row>
    <row r="108" s="2" customFormat="1" ht="16.5" customHeight="1">
      <c r="A108" s="41"/>
      <c r="B108" s="42"/>
      <c r="C108" s="208" t="s">
        <v>285</v>
      </c>
      <c r="D108" s="208" t="s">
        <v>190</v>
      </c>
      <c r="E108" s="209" t="s">
        <v>1257</v>
      </c>
      <c r="F108" s="210" t="s">
        <v>1258</v>
      </c>
      <c r="G108" s="211" t="s">
        <v>288</v>
      </c>
      <c r="H108" s="212">
        <v>1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47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1216</v>
      </c>
      <c r="AT108" s="219" t="s">
        <v>190</v>
      </c>
      <c r="AU108" s="219" t="s">
        <v>76</v>
      </c>
      <c r="AY108" s="20" t="s">
        <v>188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84</v>
      </c>
      <c r="BK108" s="220">
        <f>ROUND(I108*H108,2)</f>
        <v>0</v>
      </c>
      <c r="BL108" s="20" t="s">
        <v>1216</v>
      </c>
      <c r="BM108" s="219" t="s">
        <v>1259</v>
      </c>
    </row>
    <row r="109" s="2" customFormat="1">
      <c r="A109" s="41"/>
      <c r="B109" s="42"/>
      <c r="C109" s="43"/>
      <c r="D109" s="221" t="s">
        <v>195</v>
      </c>
      <c r="E109" s="43"/>
      <c r="F109" s="222" t="s">
        <v>1258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195</v>
      </c>
      <c r="AU109" s="20" t="s">
        <v>76</v>
      </c>
    </row>
    <row r="110" s="2" customFormat="1" ht="16.5" customHeight="1">
      <c r="A110" s="41"/>
      <c r="B110" s="42"/>
      <c r="C110" s="208" t="s">
        <v>8</v>
      </c>
      <c r="D110" s="208" t="s">
        <v>190</v>
      </c>
      <c r="E110" s="209" t="s">
        <v>1260</v>
      </c>
      <c r="F110" s="210" t="s">
        <v>1261</v>
      </c>
      <c r="G110" s="211" t="s">
        <v>288</v>
      </c>
      <c r="H110" s="212">
        <v>1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47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1216</v>
      </c>
      <c r="AT110" s="219" t="s">
        <v>190</v>
      </c>
      <c r="AU110" s="219" t="s">
        <v>76</v>
      </c>
      <c r="AY110" s="20" t="s">
        <v>188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84</v>
      </c>
      <c r="BK110" s="220">
        <f>ROUND(I110*H110,2)</f>
        <v>0</v>
      </c>
      <c r="BL110" s="20" t="s">
        <v>1216</v>
      </c>
      <c r="BM110" s="219" t="s">
        <v>1262</v>
      </c>
    </row>
    <row r="111" s="2" customFormat="1">
      <c r="A111" s="41"/>
      <c r="B111" s="42"/>
      <c r="C111" s="43"/>
      <c r="D111" s="221" t="s">
        <v>195</v>
      </c>
      <c r="E111" s="43"/>
      <c r="F111" s="222" t="s">
        <v>1261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195</v>
      </c>
      <c r="AU111" s="20" t="s">
        <v>76</v>
      </c>
    </row>
    <row r="112" s="2" customFormat="1" ht="16.5" customHeight="1">
      <c r="A112" s="41"/>
      <c r="B112" s="42"/>
      <c r="C112" s="208" t="s">
        <v>296</v>
      </c>
      <c r="D112" s="208" t="s">
        <v>190</v>
      </c>
      <c r="E112" s="209" t="s">
        <v>1263</v>
      </c>
      <c r="F112" s="210" t="s">
        <v>1264</v>
      </c>
      <c r="G112" s="211" t="s">
        <v>288</v>
      </c>
      <c r="H112" s="212">
        <v>1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47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1216</v>
      </c>
      <c r="AT112" s="219" t="s">
        <v>190</v>
      </c>
      <c r="AU112" s="219" t="s">
        <v>76</v>
      </c>
      <c r="AY112" s="20" t="s">
        <v>188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84</v>
      </c>
      <c r="BK112" s="220">
        <f>ROUND(I112*H112,2)</f>
        <v>0</v>
      </c>
      <c r="BL112" s="20" t="s">
        <v>1216</v>
      </c>
      <c r="BM112" s="219" t="s">
        <v>1265</v>
      </c>
    </row>
    <row r="113" s="2" customFormat="1">
      <c r="A113" s="41"/>
      <c r="B113" s="42"/>
      <c r="C113" s="43"/>
      <c r="D113" s="221" t="s">
        <v>195</v>
      </c>
      <c r="E113" s="43"/>
      <c r="F113" s="222" t="s">
        <v>1264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195</v>
      </c>
      <c r="AU113" s="20" t="s">
        <v>76</v>
      </c>
    </row>
    <row r="114" s="13" customFormat="1">
      <c r="A114" s="13"/>
      <c r="B114" s="229"/>
      <c r="C114" s="230"/>
      <c r="D114" s="221" t="s">
        <v>201</v>
      </c>
      <c r="E114" s="231" t="s">
        <v>19</v>
      </c>
      <c r="F114" s="232" t="s">
        <v>1266</v>
      </c>
      <c r="G114" s="230"/>
      <c r="H114" s="231" t="s">
        <v>19</v>
      </c>
      <c r="I114" s="233"/>
      <c r="J114" s="230"/>
      <c r="K114" s="230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201</v>
      </c>
      <c r="AU114" s="238" t="s">
        <v>76</v>
      </c>
      <c r="AV114" s="13" t="s">
        <v>84</v>
      </c>
      <c r="AW114" s="13" t="s">
        <v>37</v>
      </c>
      <c r="AX114" s="13" t="s">
        <v>76</v>
      </c>
      <c r="AY114" s="238" t="s">
        <v>188</v>
      </c>
    </row>
    <row r="115" s="13" customFormat="1">
      <c r="A115" s="13"/>
      <c r="B115" s="229"/>
      <c r="C115" s="230"/>
      <c r="D115" s="221" t="s">
        <v>201</v>
      </c>
      <c r="E115" s="231" t="s">
        <v>19</v>
      </c>
      <c r="F115" s="232" t="s">
        <v>1267</v>
      </c>
      <c r="G115" s="230"/>
      <c r="H115" s="231" t="s">
        <v>19</v>
      </c>
      <c r="I115" s="233"/>
      <c r="J115" s="230"/>
      <c r="K115" s="230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201</v>
      </c>
      <c r="AU115" s="238" t="s">
        <v>76</v>
      </c>
      <c r="AV115" s="13" t="s">
        <v>84</v>
      </c>
      <c r="AW115" s="13" t="s">
        <v>37</v>
      </c>
      <c r="AX115" s="13" t="s">
        <v>76</v>
      </c>
      <c r="AY115" s="238" t="s">
        <v>188</v>
      </c>
    </row>
    <row r="116" s="14" customFormat="1">
      <c r="A116" s="14"/>
      <c r="B116" s="239"/>
      <c r="C116" s="240"/>
      <c r="D116" s="221" t="s">
        <v>201</v>
      </c>
      <c r="E116" s="241" t="s">
        <v>19</v>
      </c>
      <c r="F116" s="242" t="s">
        <v>1268</v>
      </c>
      <c r="G116" s="240"/>
      <c r="H116" s="243">
        <v>1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201</v>
      </c>
      <c r="AU116" s="249" t="s">
        <v>76</v>
      </c>
      <c r="AV116" s="14" t="s">
        <v>86</v>
      </c>
      <c r="AW116" s="14" t="s">
        <v>37</v>
      </c>
      <c r="AX116" s="14" t="s">
        <v>84</v>
      </c>
      <c r="AY116" s="249" t="s">
        <v>188</v>
      </c>
    </row>
    <row r="117" s="2" customFormat="1" ht="16.5" customHeight="1">
      <c r="A117" s="41"/>
      <c r="B117" s="42"/>
      <c r="C117" s="208" t="s">
        <v>302</v>
      </c>
      <c r="D117" s="208" t="s">
        <v>190</v>
      </c>
      <c r="E117" s="209" t="s">
        <v>1269</v>
      </c>
      <c r="F117" s="210" t="s">
        <v>1270</v>
      </c>
      <c r="G117" s="211" t="s">
        <v>288</v>
      </c>
      <c r="H117" s="212">
        <v>1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47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1216</v>
      </c>
      <c r="AT117" s="219" t="s">
        <v>190</v>
      </c>
      <c r="AU117" s="219" t="s">
        <v>76</v>
      </c>
      <c r="AY117" s="20" t="s">
        <v>188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84</v>
      </c>
      <c r="BK117" s="220">
        <f>ROUND(I117*H117,2)</f>
        <v>0</v>
      </c>
      <c r="BL117" s="20" t="s">
        <v>1216</v>
      </c>
      <c r="BM117" s="219" t="s">
        <v>1271</v>
      </c>
    </row>
    <row r="118" s="2" customFormat="1">
      <c r="A118" s="41"/>
      <c r="B118" s="42"/>
      <c r="C118" s="43"/>
      <c r="D118" s="221" t="s">
        <v>195</v>
      </c>
      <c r="E118" s="43"/>
      <c r="F118" s="222" t="s">
        <v>1270</v>
      </c>
      <c r="G118" s="43"/>
      <c r="H118" s="43"/>
      <c r="I118" s="223"/>
      <c r="J118" s="43"/>
      <c r="K118" s="43"/>
      <c r="L118" s="47"/>
      <c r="M118" s="285"/>
      <c r="N118" s="286"/>
      <c r="O118" s="287"/>
      <c r="P118" s="287"/>
      <c r="Q118" s="287"/>
      <c r="R118" s="287"/>
      <c r="S118" s="287"/>
      <c r="T118" s="2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195</v>
      </c>
      <c r="AU118" s="20" t="s">
        <v>76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PPffRyiLvkTdM+Xazp0FHaefn0Y4+GFSOnNfS85L1GveeRQGPZnrx4TOC3z+OyfkSa6GIjF0OLmUO/2LtOiL8g==" hashValue="mRg6EqiLS5d/x2Zmk4W8yzUXfji0a4PhgjO0hmYL6SQ7erkpaRv0HbvXWvT4+mi/CksRup9S2xKMTkBJ34Bemg==" algorithmName="SHA-512" password="CC35"/>
  <autoFilter ref="C78:K118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1272</v>
      </c>
      <c r="H4" s="23"/>
    </row>
    <row r="5" s="1" customFormat="1" ht="12" customHeight="1">
      <c r="B5" s="23"/>
      <c r="C5" s="289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0" t="s">
        <v>16</v>
      </c>
      <c r="D6" s="291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6. 11. 2023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2"/>
      <c r="C9" s="293" t="s">
        <v>57</v>
      </c>
      <c r="D9" s="294" t="s">
        <v>58</v>
      </c>
      <c r="E9" s="294" t="s">
        <v>175</v>
      </c>
      <c r="F9" s="295" t="s">
        <v>1273</v>
      </c>
      <c r="G9" s="181"/>
      <c r="H9" s="292"/>
    </row>
    <row r="10" s="2" customFormat="1" ht="26.4" customHeight="1">
      <c r="A10" s="41"/>
      <c r="B10" s="47"/>
      <c r="C10" s="296" t="s">
        <v>1274</v>
      </c>
      <c r="D10" s="296" t="s">
        <v>82</v>
      </c>
      <c r="E10" s="41"/>
      <c r="F10" s="41"/>
      <c r="G10" s="41"/>
      <c r="H10" s="47"/>
    </row>
    <row r="11" s="2" customFormat="1" ht="16.8" customHeight="1">
      <c r="A11" s="41"/>
      <c r="B11" s="47"/>
      <c r="C11" s="297" t="s">
        <v>123</v>
      </c>
      <c r="D11" s="298" t="s">
        <v>123</v>
      </c>
      <c r="E11" s="299" t="s">
        <v>95</v>
      </c>
      <c r="F11" s="300">
        <v>29.050000000000001</v>
      </c>
      <c r="G11" s="41"/>
      <c r="H11" s="47"/>
    </row>
    <row r="12" s="2" customFormat="1" ht="16.8" customHeight="1">
      <c r="A12" s="41"/>
      <c r="B12" s="47"/>
      <c r="C12" s="301" t="s">
        <v>19</v>
      </c>
      <c r="D12" s="301" t="s">
        <v>245</v>
      </c>
      <c r="E12" s="20" t="s">
        <v>19</v>
      </c>
      <c r="F12" s="302">
        <v>0</v>
      </c>
      <c r="G12" s="41"/>
      <c r="H12" s="47"/>
    </row>
    <row r="13" s="2" customFormat="1" ht="16.8" customHeight="1">
      <c r="A13" s="41"/>
      <c r="B13" s="47"/>
      <c r="C13" s="301" t="s">
        <v>123</v>
      </c>
      <c r="D13" s="301" t="s">
        <v>124</v>
      </c>
      <c r="E13" s="20" t="s">
        <v>19</v>
      </c>
      <c r="F13" s="302">
        <v>29.050000000000001</v>
      </c>
      <c r="G13" s="41"/>
      <c r="H13" s="47"/>
    </row>
    <row r="14" s="2" customFormat="1" ht="16.8" customHeight="1">
      <c r="A14" s="41"/>
      <c r="B14" s="47"/>
      <c r="C14" s="303" t="s">
        <v>1275</v>
      </c>
      <c r="D14" s="41"/>
      <c r="E14" s="41"/>
      <c r="F14" s="41"/>
      <c r="G14" s="41"/>
      <c r="H14" s="47"/>
    </row>
    <row r="15" s="2" customFormat="1" ht="16.8" customHeight="1">
      <c r="A15" s="41"/>
      <c r="B15" s="47"/>
      <c r="C15" s="301" t="s">
        <v>240</v>
      </c>
      <c r="D15" s="301" t="s">
        <v>241</v>
      </c>
      <c r="E15" s="20" t="s">
        <v>95</v>
      </c>
      <c r="F15" s="302">
        <v>29.050000000000001</v>
      </c>
      <c r="G15" s="41"/>
      <c r="H15" s="47"/>
    </row>
    <row r="16" s="2" customFormat="1" ht="16.8" customHeight="1">
      <c r="A16" s="41"/>
      <c r="B16" s="47"/>
      <c r="C16" s="301" t="s">
        <v>505</v>
      </c>
      <c r="D16" s="301" t="s">
        <v>506</v>
      </c>
      <c r="E16" s="20" t="s">
        <v>95</v>
      </c>
      <c r="F16" s="302">
        <v>29.050000000000001</v>
      </c>
      <c r="G16" s="41"/>
      <c r="H16" s="47"/>
    </row>
    <row r="17" s="2" customFormat="1" ht="16.8" customHeight="1">
      <c r="A17" s="41"/>
      <c r="B17" s="47"/>
      <c r="C17" s="301" t="s">
        <v>951</v>
      </c>
      <c r="D17" s="301" t="s">
        <v>952</v>
      </c>
      <c r="E17" s="20" t="s">
        <v>126</v>
      </c>
      <c r="F17" s="302">
        <v>9.1799999999999997</v>
      </c>
      <c r="G17" s="41"/>
      <c r="H17" s="47"/>
    </row>
    <row r="18" s="2" customFormat="1" ht="16.8" customHeight="1">
      <c r="A18" s="41"/>
      <c r="B18" s="47"/>
      <c r="C18" s="297" t="s">
        <v>121</v>
      </c>
      <c r="D18" s="298" t="s">
        <v>122</v>
      </c>
      <c r="E18" s="299" t="s">
        <v>95</v>
      </c>
      <c r="F18" s="300">
        <v>1</v>
      </c>
      <c r="G18" s="41"/>
      <c r="H18" s="47"/>
    </row>
    <row r="19" s="2" customFormat="1" ht="16.8" customHeight="1">
      <c r="A19" s="41"/>
      <c r="B19" s="47"/>
      <c r="C19" s="301" t="s">
        <v>19</v>
      </c>
      <c r="D19" s="301" t="s">
        <v>237</v>
      </c>
      <c r="E19" s="20" t="s">
        <v>19</v>
      </c>
      <c r="F19" s="302">
        <v>0</v>
      </c>
      <c r="G19" s="41"/>
      <c r="H19" s="47"/>
    </row>
    <row r="20" s="2" customFormat="1" ht="16.8" customHeight="1">
      <c r="A20" s="41"/>
      <c r="B20" s="47"/>
      <c r="C20" s="301" t="s">
        <v>121</v>
      </c>
      <c r="D20" s="301" t="s">
        <v>238</v>
      </c>
      <c r="E20" s="20" t="s">
        <v>19</v>
      </c>
      <c r="F20" s="302">
        <v>1</v>
      </c>
      <c r="G20" s="41"/>
      <c r="H20" s="47"/>
    </row>
    <row r="21" s="2" customFormat="1" ht="16.8" customHeight="1">
      <c r="A21" s="41"/>
      <c r="B21" s="47"/>
      <c r="C21" s="303" t="s">
        <v>1275</v>
      </c>
      <c r="D21" s="41"/>
      <c r="E21" s="41"/>
      <c r="F21" s="41"/>
      <c r="G21" s="41"/>
      <c r="H21" s="47"/>
    </row>
    <row r="22" s="2" customFormat="1" ht="16.8" customHeight="1">
      <c r="A22" s="41"/>
      <c r="B22" s="47"/>
      <c r="C22" s="301" t="s">
        <v>232</v>
      </c>
      <c r="D22" s="301" t="s">
        <v>233</v>
      </c>
      <c r="E22" s="20" t="s">
        <v>95</v>
      </c>
      <c r="F22" s="302">
        <v>1</v>
      </c>
      <c r="G22" s="41"/>
      <c r="H22" s="47"/>
    </row>
    <row r="23" s="2" customFormat="1" ht="16.8" customHeight="1">
      <c r="A23" s="41"/>
      <c r="B23" s="47"/>
      <c r="C23" s="301" t="s">
        <v>942</v>
      </c>
      <c r="D23" s="301" t="s">
        <v>943</v>
      </c>
      <c r="E23" s="20" t="s">
        <v>126</v>
      </c>
      <c r="F23" s="302">
        <v>57.402000000000001</v>
      </c>
      <c r="G23" s="41"/>
      <c r="H23" s="47"/>
    </row>
    <row r="24" s="2" customFormat="1" ht="16.8" customHeight="1">
      <c r="A24" s="41"/>
      <c r="B24" s="47"/>
      <c r="C24" s="297" t="s">
        <v>125</v>
      </c>
      <c r="D24" s="298" t="s">
        <v>125</v>
      </c>
      <c r="E24" s="299" t="s">
        <v>126</v>
      </c>
      <c r="F24" s="300">
        <v>9.1799999999999997</v>
      </c>
      <c r="G24" s="41"/>
      <c r="H24" s="47"/>
    </row>
    <row r="25" s="2" customFormat="1" ht="16.8" customHeight="1">
      <c r="A25" s="41"/>
      <c r="B25" s="47"/>
      <c r="C25" s="301" t="s">
        <v>125</v>
      </c>
      <c r="D25" s="301" t="s">
        <v>956</v>
      </c>
      <c r="E25" s="20" t="s">
        <v>19</v>
      </c>
      <c r="F25" s="302">
        <v>9.1799999999999997</v>
      </c>
      <c r="G25" s="41"/>
      <c r="H25" s="47"/>
    </row>
    <row r="26" s="2" customFormat="1" ht="16.8" customHeight="1">
      <c r="A26" s="41"/>
      <c r="B26" s="47"/>
      <c r="C26" s="303" t="s">
        <v>1275</v>
      </c>
      <c r="D26" s="41"/>
      <c r="E26" s="41"/>
      <c r="F26" s="41"/>
      <c r="G26" s="41"/>
      <c r="H26" s="47"/>
    </row>
    <row r="27" s="2" customFormat="1" ht="16.8" customHeight="1">
      <c r="A27" s="41"/>
      <c r="B27" s="47"/>
      <c r="C27" s="301" t="s">
        <v>951</v>
      </c>
      <c r="D27" s="301" t="s">
        <v>952</v>
      </c>
      <c r="E27" s="20" t="s">
        <v>126</v>
      </c>
      <c r="F27" s="302">
        <v>9.1799999999999997</v>
      </c>
      <c r="G27" s="41"/>
      <c r="H27" s="47"/>
    </row>
    <row r="28" s="2" customFormat="1" ht="16.8" customHeight="1">
      <c r="A28" s="41"/>
      <c r="B28" s="47"/>
      <c r="C28" s="301" t="s">
        <v>914</v>
      </c>
      <c r="D28" s="301" t="s">
        <v>915</v>
      </c>
      <c r="E28" s="20" t="s">
        <v>126</v>
      </c>
      <c r="F28" s="302">
        <v>160.39099999999999</v>
      </c>
      <c r="G28" s="41"/>
      <c r="H28" s="47"/>
    </row>
    <row r="29" s="2" customFormat="1" ht="16.8" customHeight="1">
      <c r="A29" s="41"/>
      <c r="B29" s="47"/>
      <c r="C29" s="297" t="s">
        <v>130</v>
      </c>
      <c r="D29" s="298" t="s">
        <v>130</v>
      </c>
      <c r="E29" s="299" t="s">
        <v>126</v>
      </c>
      <c r="F29" s="300">
        <v>92.159999999999997</v>
      </c>
      <c r="G29" s="41"/>
      <c r="H29" s="47"/>
    </row>
    <row r="30" s="2" customFormat="1" ht="16.8" customHeight="1">
      <c r="A30" s="41"/>
      <c r="B30" s="47"/>
      <c r="C30" s="301" t="s">
        <v>19</v>
      </c>
      <c r="D30" s="301" t="s">
        <v>932</v>
      </c>
      <c r="E30" s="20" t="s">
        <v>19</v>
      </c>
      <c r="F30" s="302">
        <v>17.597000000000001</v>
      </c>
      <c r="G30" s="41"/>
      <c r="H30" s="47"/>
    </row>
    <row r="31" s="2" customFormat="1" ht="16.8" customHeight="1">
      <c r="A31" s="41"/>
      <c r="B31" s="47"/>
      <c r="C31" s="301" t="s">
        <v>19</v>
      </c>
      <c r="D31" s="301" t="s">
        <v>933</v>
      </c>
      <c r="E31" s="20" t="s">
        <v>19</v>
      </c>
      <c r="F31" s="302">
        <v>74.563000000000002</v>
      </c>
      <c r="G31" s="41"/>
      <c r="H31" s="47"/>
    </row>
    <row r="32" s="2" customFormat="1" ht="16.8" customHeight="1">
      <c r="A32" s="41"/>
      <c r="B32" s="47"/>
      <c r="C32" s="301" t="s">
        <v>130</v>
      </c>
      <c r="D32" s="301" t="s">
        <v>224</v>
      </c>
      <c r="E32" s="20" t="s">
        <v>19</v>
      </c>
      <c r="F32" s="302">
        <v>92.159999999999997</v>
      </c>
      <c r="G32" s="41"/>
      <c r="H32" s="47"/>
    </row>
    <row r="33" s="2" customFormat="1" ht="16.8" customHeight="1">
      <c r="A33" s="41"/>
      <c r="B33" s="47"/>
      <c r="C33" s="303" t="s">
        <v>1275</v>
      </c>
      <c r="D33" s="41"/>
      <c r="E33" s="41"/>
      <c r="F33" s="41"/>
      <c r="G33" s="41"/>
      <c r="H33" s="47"/>
    </row>
    <row r="34" s="2" customFormat="1" ht="16.8" customHeight="1">
      <c r="A34" s="41"/>
      <c r="B34" s="47"/>
      <c r="C34" s="301" t="s">
        <v>927</v>
      </c>
      <c r="D34" s="301" t="s">
        <v>928</v>
      </c>
      <c r="E34" s="20" t="s">
        <v>126</v>
      </c>
      <c r="F34" s="302">
        <v>92.159999999999997</v>
      </c>
      <c r="G34" s="41"/>
      <c r="H34" s="47"/>
    </row>
    <row r="35" s="2" customFormat="1" ht="16.8" customHeight="1">
      <c r="A35" s="41"/>
      <c r="B35" s="47"/>
      <c r="C35" s="301" t="s">
        <v>914</v>
      </c>
      <c r="D35" s="301" t="s">
        <v>915</v>
      </c>
      <c r="E35" s="20" t="s">
        <v>126</v>
      </c>
      <c r="F35" s="302">
        <v>160.39099999999999</v>
      </c>
      <c r="G35" s="41"/>
      <c r="H35" s="47"/>
    </row>
    <row r="36" s="2" customFormat="1" ht="16.8" customHeight="1">
      <c r="A36" s="41"/>
      <c r="B36" s="47"/>
      <c r="C36" s="297" t="s">
        <v>145</v>
      </c>
      <c r="D36" s="298" t="s">
        <v>145</v>
      </c>
      <c r="E36" s="299" t="s">
        <v>102</v>
      </c>
      <c r="F36" s="300">
        <v>2.7490000000000001</v>
      </c>
      <c r="G36" s="41"/>
      <c r="H36" s="47"/>
    </row>
    <row r="37" s="2" customFormat="1" ht="16.8" customHeight="1">
      <c r="A37" s="41"/>
      <c r="B37" s="47"/>
      <c r="C37" s="301" t="s">
        <v>19</v>
      </c>
      <c r="D37" s="301" t="s">
        <v>689</v>
      </c>
      <c r="E37" s="20" t="s">
        <v>19</v>
      </c>
      <c r="F37" s="302">
        <v>0</v>
      </c>
      <c r="G37" s="41"/>
      <c r="H37" s="47"/>
    </row>
    <row r="38" s="2" customFormat="1" ht="16.8" customHeight="1">
      <c r="A38" s="41"/>
      <c r="B38" s="47"/>
      <c r="C38" s="301" t="s">
        <v>145</v>
      </c>
      <c r="D38" s="301" t="s">
        <v>690</v>
      </c>
      <c r="E38" s="20" t="s">
        <v>19</v>
      </c>
      <c r="F38" s="302">
        <v>2.7490000000000001</v>
      </c>
      <c r="G38" s="41"/>
      <c r="H38" s="47"/>
    </row>
    <row r="39" s="2" customFormat="1" ht="16.8" customHeight="1">
      <c r="A39" s="41"/>
      <c r="B39" s="47"/>
      <c r="C39" s="303" t="s">
        <v>1275</v>
      </c>
      <c r="D39" s="41"/>
      <c r="E39" s="41"/>
      <c r="F39" s="41"/>
      <c r="G39" s="41"/>
      <c r="H39" s="47"/>
    </row>
    <row r="40" s="2" customFormat="1" ht="16.8" customHeight="1">
      <c r="A40" s="41"/>
      <c r="B40" s="47"/>
      <c r="C40" s="301" t="s">
        <v>684</v>
      </c>
      <c r="D40" s="301" t="s">
        <v>685</v>
      </c>
      <c r="E40" s="20" t="s">
        <v>102</v>
      </c>
      <c r="F40" s="302">
        <v>2.7490000000000001</v>
      </c>
      <c r="G40" s="41"/>
      <c r="H40" s="47"/>
    </row>
    <row r="41" s="2" customFormat="1" ht="16.8" customHeight="1">
      <c r="A41" s="41"/>
      <c r="B41" s="47"/>
      <c r="C41" s="301" t="s">
        <v>935</v>
      </c>
      <c r="D41" s="301" t="s">
        <v>936</v>
      </c>
      <c r="E41" s="20" t="s">
        <v>126</v>
      </c>
      <c r="F41" s="302">
        <v>1.649</v>
      </c>
      <c r="G41" s="41"/>
      <c r="H41" s="47"/>
    </row>
    <row r="42" s="2" customFormat="1" ht="16.8" customHeight="1">
      <c r="A42" s="41"/>
      <c r="B42" s="47"/>
      <c r="C42" s="297" t="s">
        <v>152</v>
      </c>
      <c r="D42" s="298" t="s">
        <v>153</v>
      </c>
      <c r="E42" s="299" t="s">
        <v>154</v>
      </c>
      <c r="F42" s="300">
        <v>66.5</v>
      </c>
      <c r="G42" s="41"/>
      <c r="H42" s="47"/>
    </row>
    <row r="43" s="2" customFormat="1" ht="16.8" customHeight="1">
      <c r="A43" s="41"/>
      <c r="B43" s="47"/>
      <c r="C43" s="301" t="s">
        <v>19</v>
      </c>
      <c r="D43" s="301" t="s">
        <v>987</v>
      </c>
      <c r="E43" s="20" t="s">
        <v>19</v>
      </c>
      <c r="F43" s="302">
        <v>0</v>
      </c>
      <c r="G43" s="41"/>
      <c r="H43" s="47"/>
    </row>
    <row r="44" s="2" customFormat="1" ht="16.8" customHeight="1">
      <c r="A44" s="41"/>
      <c r="B44" s="47"/>
      <c r="C44" s="301" t="s">
        <v>152</v>
      </c>
      <c r="D44" s="301" t="s">
        <v>988</v>
      </c>
      <c r="E44" s="20" t="s">
        <v>19</v>
      </c>
      <c r="F44" s="302">
        <v>66.5</v>
      </c>
      <c r="G44" s="41"/>
      <c r="H44" s="47"/>
    </row>
    <row r="45" s="2" customFormat="1" ht="16.8" customHeight="1">
      <c r="A45" s="41"/>
      <c r="B45" s="47"/>
      <c r="C45" s="303" t="s">
        <v>1275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01" t="s">
        <v>982</v>
      </c>
      <c r="D46" s="301" t="s">
        <v>983</v>
      </c>
      <c r="E46" s="20" t="s">
        <v>154</v>
      </c>
      <c r="F46" s="302">
        <v>66.5</v>
      </c>
      <c r="G46" s="41"/>
      <c r="H46" s="47"/>
    </row>
    <row r="47" s="2" customFormat="1" ht="16.8" customHeight="1">
      <c r="A47" s="41"/>
      <c r="B47" s="47"/>
      <c r="C47" s="301" t="s">
        <v>903</v>
      </c>
      <c r="D47" s="301" t="s">
        <v>904</v>
      </c>
      <c r="E47" s="20" t="s">
        <v>126</v>
      </c>
      <c r="F47" s="302">
        <v>0.16700000000000001</v>
      </c>
      <c r="G47" s="41"/>
      <c r="H47" s="47"/>
    </row>
    <row r="48" s="2" customFormat="1" ht="16.8" customHeight="1">
      <c r="A48" s="41"/>
      <c r="B48" s="47"/>
      <c r="C48" s="297" t="s">
        <v>93</v>
      </c>
      <c r="D48" s="298" t="s">
        <v>94</v>
      </c>
      <c r="E48" s="299" t="s">
        <v>95</v>
      </c>
      <c r="F48" s="300">
        <v>27.449999999999999</v>
      </c>
      <c r="G48" s="41"/>
      <c r="H48" s="47"/>
    </row>
    <row r="49" s="2" customFormat="1" ht="16.8" customHeight="1">
      <c r="A49" s="41"/>
      <c r="B49" s="47"/>
      <c r="C49" s="301" t="s">
        <v>19</v>
      </c>
      <c r="D49" s="301" t="s">
        <v>202</v>
      </c>
      <c r="E49" s="20" t="s">
        <v>19</v>
      </c>
      <c r="F49" s="302">
        <v>0</v>
      </c>
      <c r="G49" s="41"/>
      <c r="H49" s="47"/>
    </row>
    <row r="50" s="2" customFormat="1" ht="16.8" customHeight="1">
      <c r="A50" s="41"/>
      <c r="B50" s="47"/>
      <c r="C50" s="301" t="s">
        <v>93</v>
      </c>
      <c r="D50" s="301" t="s">
        <v>203</v>
      </c>
      <c r="E50" s="20" t="s">
        <v>19</v>
      </c>
      <c r="F50" s="302">
        <v>27.449999999999999</v>
      </c>
      <c r="G50" s="41"/>
      <c r="H50" s="47"/>
    </row>
    <row r="51" s="2" customFormat="1" ht="16.8" customHeight="1">
      <c r="A51" s="41"/>
      <c r="B51" s="47"/>
      <c r="C51" s="303" t="s">
        <v>1275</v>
      </c>
      <c r="D51" s="41"/>
      <c r="E51" s="41"/>
      <c r="F51" s="41"/>
      <c r="G51" s="41"/>
      <c r="H51" s="47"/>
    </row>
    <row r="52" s="2" customFormat="1" ht="16.8" customHeight="1">
      <c r="A52" s="41"/>
      <c r="B52" s="47"/>
      <c r="C52" s="301" t="s">
        <v>191</v>
      </c>
      <c r="D52" s="301" t="s">
        <v>192</v>
      </c>
      <c r="E52" s="20" t="s">
        <v>95</v>
      </c>
      <c r="F52" s="302">
        <v>27.449999999999999</v>
      </c>
      <c r="G52" s="41"/>
      <c r="H52" s="47"/>
    </row>
    <row r="53" s="2" customFormat="1" ht="16.8" customHeight="1">
      <c r="A53" s="41"/>
      <c r="B53" s="47"/>
      <c r="C53" s="301" t="s">
        <v>211</v>
      </c>
      <c r="D53" s="301" t="s">
        <v>212</v>
      </c>
      <c r="E53" s="20" t="s">
        <v>95</v>
      </c>
      <c r="F53" s="302">
        <v>146.75</v>
      </c>
      <c r="G53" s="41"/>
      <c r="H53" s="47"/>
    </row>
    <row r="54" s="2" customFormat="1" ht="16.8" customHeight="1">
      <c r="A54" s="41"/>
      <c r="B54" s="47"/>
      <c r="C54" s="301" t="s">
        <v>449</v>
      </c>
      <c r="D54" s="301" t="s">
        <v>450</v>
      </c>
      <c r="E54" s="20" t="s">
        <v>95</v>
      </c>
      <c r="F54" s="302">
        <v>27.449999999999999</v>
      </c>
      <c r="G54" s="41"/>
      <c r="H54" s="47"/>
    </row>
    <row r="55" s="2" customFormat="1" ht="16.8" customHeight="1">
      <c r="A55" s="41"/>
      <c r="B55" s="47"/>
      <c r="C55" s="301" t="s">
        <v>511</v>
      </c>
      <c r="D55" s="301" t="s">
        <v>512</v>
      </c>
      <c r="E55" s="20" t="s">
        <v>95</v>
      </c>
      <c r="F55" s="302">
        <v>27.449999999999999</v>
      </c>
      <c r="G55" s="41"/>
      <c r="H55" s="47"/>
    </row>
    <row r="56" s="2" customFormat="1" ht="16.8" customHeight="1">
      <c r="A56" s="41"/>
      <c r="B56" s="47"/>
      <c r="C56" s="301" t="s">
        <v>518</v>
      </c>
      <c r="D56" s="301" t="s">
        <v>519</v>
      </c>
      <c r="E56" s="20" t="s">
        <v>95</v>
      </c>
      <c r="F56" s="302">
        <v>27.449999999999999</v>
      </c>
      <c r="G56" s="41"/>
      <c r="H56" s="47"/>
    </row>
    <row r="57" s="2" customFormat="1" ht="16.8" customHeight="1">
      <c r="A57" s="41"/>
      <c r="B57" s="47"/>
      <c r="C57" s="301" t="s">
        <v>882</v>
      </c>
      <c r="D57" s="301" t="s">
        <v>883</v>
      </c>
      <c r="E57" s="20" t="s">
        <v>95</v>
      </c>
      <c r="F57" s="302">
        <v>146.75</v>
      </c>
      <c r="G57" s="41"/>
      <c r="H57" s="47"/>
    </row>
    <row r="58" s="2" customFormat="1" ht="16.8" customHeight="1">
      <c r="A58" s="41"/>
      <c r="B58" s="47"/>
      <c r="C58" s="301" t="s">
        <v>942</v>
      </c>
      <c r="D58" s="301" t="s">
        <v>943</v>
      </c>
      <c r="E58" s="20" t="s">
        <v>126</v>
      </c>
      <c r="F58" s="302">
        <v>57.402000000000001</v>
      </c>
      <c r="G58" s="41"/>
      <c r="H58" s="47"/>
    </row>
    <row r="59" s="2" customFormat="1" ht="16.8" customHeight="1">
      <c r="A59" s="41"/>
      <c r="B59" s="47"/>
      <c r="C59" s="297" t="s">
        <v>97</v>
      </c>
      <c r="D59" s="298" t="s">
        <v>98</v>
      </c>
      <c r="E59" s="299" t="s">
        <v>95</v>
      </c>
      <c r="F59" s="300">
        <v>119.3</v>
      </c>
      <c r="G59" s="41"/>
      <c r="H59" s="47"/>
    </row>
    <row r="60" s="2" customFormat="1" ht="16.8" customHeight="1">
      <c r="A60" s="41"/>
      <c r="B60" s="47"/>
      <c r="C60" s="301" t="s">
        <v>19</v>
      </c>
      <c r="D60" s="301" t="s">
        <v>202</v>
      </c>
      <c r="E60" s="20" t="s">
        <v>19</v>
      </c>
      <c r="F60" s="302">
        <v>0</v>
      </c>
      <c r="G60" s="41"/>
      <c r="H60" s="47"/>
    </row>
    <row r="61" s="2" customFormat="1" ht="16.8" customHeight="1">
      <c r="A61" s="41"/>
      <c r="B61" s="47"/>
      <c r="C61" s="301" t="s">
        <v>97</v>
      </c>
      <c r="D61" s="301" t="s">
        <v>209</v>
      </c>
      <c r="E61" s="20" t="s">
        <v>19</v>
      </c>
      <c r="F61" s="302">
        <v>119.3</v>
      </c>
      <c r="G61" s="41"/>
      <c r="H61" s="47"/>
    </row>
    <row r="62" s="2" customFormat="1" ht="16.8" customHeight="1">
      <c r="A62" s="41"/>
      <c r="B62" s="47"/>
      <c r="C62" s="303" t="s">
        <v>1275</v>
      </c>
      <c r="D62" s="41"/>
      <c r="E62" s="41"/>
      <c r="F62" s="41"/>
      <c r="G62" s="41"/>
      <c r="H62" s="47"/>
    </row>
    <row r="63" s="2" customFormat="1" ht="16.8" customHeight="1">
      <c r="A63" s="41"/>
      <c r="B63" s="47"/>
      <c r="C63" s="301" t="s">
        <v>204</v>
      </c>
      <c r="D63" s="301" t="s">
        <v>205</v>
      </c>
      <c r="E63" s="20" t="s">
        <v>95</v>
      </c>
      <c r="F63" s="302">
        <v>119.3</v>
      </c>
      <c r="G63" s="41"/>
      <c r="H63" s="47"/>
    </row>
    <row r="64" s="2" customFormat="1" ht="16.8" customHeight="1">
      <c r="A64" s="41"/>
      <c r="B64" s="47"/>
      <c r="C64" s="301" t="s">
        <v>211</v>
      </c>
      <c r="D64" s="301" t="s">
        <v>212</v>
      </c>
      <c r="E64" s="20" t="s">
        <v>95</v>
      </c>
      <c r="F64" s="302">
        <v>146.75</v>
      </c>
      <c r="G64" s="41"/>
      <c r="H64" s="47"/>
    </row>
    <row r="65" s="2" customFormat="1" ht="16.8" customHeight="1">
      <c r="A65" s="41"/>
      <c r="B65" s="47"/>
      <c r="C65" s="301" t="s">
        <v>217</v>
      </c>
      <c r="D65" s="301" t="s">
        <v>218</v>
      </c>
      <c r="E65" s="20" t="s">
        <v>95</v>
      </c>
      <c r="F65" s="302">
        <v>126.59999999999999</v>
      </c>
      <c r="G65" s="41"/>
      <c r="H65" s="47"/>
    </row>
    <row r="66" s="2" customFormat="1" ht="16.8" customHeight="1">
      <c r="A66" s="41"/>
      <c r="B66" s="47"/>
      <c r="C66" s="301" t="s">
        <v>226</v>
      </c>
      <c r="D66" s="301" t="s">
        <v>227</v>
      </c>
      <c r="E66" s="20" t="s">
        <v>95</v>
      </c>
      <c r="F66" s="302">
        <v>119.3</v>
      </c>
      <c r="G66" s="41"/>
      <c r="H66" s="47"/>
    </row>
    <row r="67" s="2" customFormat="1" ht="16.8" customHeight="1">
      <c r="A67" s="41"/>
      <c r="B67" s="47"/>
      <c r="C67" s="301" t="s">
        <v>455</v>
      </c>
      <c r="D67" s="301" t="s">
        <v>456</v>
      </c>
      <c r="E67" s="20" t="s">
        <v>95</v>
      </c>
      <c r="F67" s="302">
        <v>119.3</v>
      </c>
      <c r="G67" s="41"/>
      <c r="H67" s="47"/>
    </row>
    <row r="68" s="2" customFormat="1" ht="16.8" customHeight="1">
      <c r="A68" s="41"/>
      <c r="B68" s="47"/>
      <c r="C68" s="301" t="s">
        <v>481</v>
      </c>
      <c r="D68" s="301" t="s">
        <v>482</v>
      </c>
      <c r="E68" s="20" t="s">
        <v>95</v>
      </c>
      <c r="F68" s="302">
        <v>119.3</v>
      </c>
      <c r="G68" s="41"/>
      <c r="H68" s="47"/>
    </row>
    <row r="69" s="2" customFormat="1" ht="16.8" customHeight="1">
      <c r="A69" s="41"/>
      <c r="B69" s="47"/>
      <c r="C69" s="301" t="s">
        <v>524</v>
      </c>
      <c r="D69" s="301" t="s">
        <v>525</v>
      </c>
      <c r="E69" s="20" t="s">
        <v>95</v>
      </c>
      <c r="F69" s="302">
        <v>119.3</v>
      </c>
      <c r="G69" s="41"/>
      <c r="H69" s="47"/>
    </row>
    <row r="70" s="2" customFormat="1" ht="16.8" customHeight="1">
      <c r="A70" s="41"/>
      <c r="B70" s="47"/>
      <c r="C70" s="301" t="s">
        <v>536</v>
      </c>
      <c r="D70" s="301" t="s">
        <v>537</v>
      </c>
      <c r="E70" s="20" t="s">
        <v>95</v>
      </c>
      <c r="F70" s="302">
        <v>119.3</v>
      </c>
      <c r="G70" s="41"/>
      <c r="H70" s="47"/>
    </row>
    <row r="71" s="2" customFormat="1" ht="16.8" customHeight="1">
      <c r="A71" s="41"/>
      <c r="B71" s="47"/>
      <c r="C71" s="301" t="s">
        <v>882</v>
      </c>
      <c r="D71" s="301" t="s">
        <v>883</v>
      </c>
      <c r="E71" s="20" t="s">
        <v>95</v>
      </c>
      <c r="F71" s="302">
        <v>146.75</v>
      </c>
      <c r="G71" s="41"/>
      <c r="H71" s="47"/>
    </row>
    <row r="72" s="2" customFormat="1" ht="16.8" customHeight="1">
      <c r="A72" s="41"/>
      <c r="B72" s="47"/>
      <c r="C72" s="301" t="s">
        <v>927</v>
      </c>
      <c r="D72" s="301" t="s">
        <v>928</v>
      </c>
      <c r="E72" s="20" t="s">
        <v>126</v>
      </c>
      <c r="F72" s="302">
        <v>92.159999999999997</v>
      </c>
      <c r="G72" s="41"/>
      <c r="H72" s="47"/>
    </row>
    <row r="73" s="2" customFormat="1" ht="16.8" customHeight="1">
      <c r="A73" s="41"/>
      <c r="B73" s="47"/>
      <c r="C73" s="301" t="s">
        <v>942</v>
      </c>
      <c r="D73" s="301" t="s">
        <v>943</v>
      </c>
      <c r="E73" s="20" t="s">
        <v>126</v>
      </c>
      <c r="F73" s="302">
        <v>57.402000000000001</v>
      </c>
      <c r="G73" s="41"/>
      <c r="H73" s="47"/>
    </row>
    <row r="74" s="2" customFormat="1" ht="16.8" customHeight="1">
      <c r="A74" s="41"/>
      <c r="B74" s="47"/>
      <c r="C74" s="301" t="s">
        <v>530</v>
      </c>
      <c r="D74" s="301" t="s">
        <v>531</v>
      </c>
      <c r="E74" s="20" t="s">
        <v>95</v>
      </c>
      <c r="F74" s="302">
        <v>59.649999999999999</v>
      </c>
      <c r="G74" s="41"/>
      <c r="H74" s="47"/>
    </row>
    <row r="75" s="2" customFormat="1" ht="16.8" customHeight="1">
      <c r="A75" s="41"/>
      <c r="B75" s="47"/>
      <c r="C75" s="297" t="s">
        <v>114</v>
      </c>
      <c r="D75" s="298" t="s">
        <v>114</v>
      </c>
      <c r="E75" s="299" t="s">
        <v>115</v>
      </c>
      <c r="F75" s="300">
        <v>4</v>
      </c>
      <c r="G75" s="41"/>
      <c r="H75" s="47"/>
    </row>
    <row r="76" s="2" customFormat="1" ht="16.8" customHeight="1">
      <c r="A76" s="41"/>
      <c r="B76" s="47"/>
      <c r="C76" s="301" t="s">
        <v>114</v>
      </c>
      <c r="D76" s="301" t="s">
        <v>116</v>
      </c>
      <c r="E76" s="20" t="s">
        <v>19</v>
      </c>
      <c r="F76" s="302">
        <v>4</v>
      </c>
      <c r="G76" s="41"/>
      <c r="H76" s="47"/>
    </row>
    <row r="77" s="2" customFormat="1" ht="16.8" customHeight="1">
      <c r="A77" s="41"/>
      <c r="B77" s="47"/>
      <c r="C77" s="303" t="s">
        <v>1275</v>
      </c>
      <c r="D77" s="41"/>
      <c r="E77" s="41"/>
      <c r="F77" s="41"/>
      <c r="G77" s="41"/>
      <c r="H77" s="47"/>
    </row>
    <row r="78" s="2" customFormat="1" ht="16.8" customHeight="1">
      <c r="A78" s="41"/>
      <c r="B78" s="47"/>
      <c r="C78" s="301" t="s">
        <v>727</v>
      </c>
      <c r="D78" s="301" t="s">
        <v>728</v>
      </c>
      <c r="E78" s="20" t="s">
        <v>115</v>
      </c>
      <c r="F78" s="302">
        <v>4</v>
      </c>
      <c r="G78" s="41"/>
      <c r="H78" s="47"/>
    </row>
    <row r="79" s="2" customFormat="1" ht="16.8" customHeight="1">
      <c r="A79" s="41"/>
      <c r="B79" s="47"/>
      <c r="C79" s="301" t="s">
        <v>799</v>
      </c>
      <c r="D79" s="301" t="s">
        <v>800</v>
      </c>
      <c r="E79" s="20" t="s">
        <v>115</v>
      </c>
      <c r="F79" s="302">
        <v>12</v>
      </c>
      <c r="G79" s="41"/>
      <c r="H79" s="47"/>
    </row>
    <row r="80" s="2" customFormat="1" ht="16.8" customHeight="1">
      <c r="A80" s="41"/>
      <c r="B80" s="47"/>
      <c r="C80" s="301" t="s">
        <v>805</v>
      </c>
      <c r="D80" s="301" t="s">
        <v>806</v>
      </c>
      <c r="E80" s="20" t="s">
        <v>115</v>
      </c>
      <c r="F80" s="302">
        <v>12</v>
      </c>
      <c r="G80" s="41"/>
      <c r="H80" s="47"/>
    </row>
    <row r="81" s="2" customFormat="1" ht="16.8" customHeight="1">
      <c r="A81" s="41"/>
      <c r="B81" s="47"/>
      <c r="C81" s="301" t="s">
        <v>809</v>
      </c>
      <c r="D81" s="301" t="s">
        <v>810</v>
      </c>
      <c r="E81" s="20" t="s">
        <v>115</v>
      </c>
      <c r="F81" s="302">
        <v>12</v>
      </c>
      <c r="G81" s="41"/>
      <c r="H81" s="47"/>
    </row>
    <row r="82" s="2" customFormat="1" ht="16.8" customHeight="1">
      <c r="A82" s="41"/>
      <c r="B82" s="47"/>
      <c r="C82" s="297" t="s">
        <v>118</v>
      </c>
      <c r="D82" s="298" t="s">
        <v>119</v>
      </c>
      <c r="E82" s="299" t="s">
        <v>115</v>
      </c>
      <c r="F82" s="300">
        <v>8</v>
      </c>
      <c r="G82" s="41"/>
      <c r="H82" s="47"/>
    </row>
    <row r="83" s="2" customFormat="1" ht="16.8" customHeight="1">
      <c r="A83" s="41"/>
      <c r="B83" s="47"/>
      <c r="C83" s="301" t="s">
        <v>118</v>
      </c>
      <c r="D83" s="301" t="s">
        <v>636</v>
      </c>
      <c r="E83" s="20" t="s">
        <v>19</v>
      </c>
      <c r="F83" s="302">
        <v>8</v>
      </c>
      <c r="G83" s="41"/>
      <c r="H83" s="47"/>
    </row>
    <row r="84" s="2" customFormat="1" ht="16.8" customHeight="1">
      <c r="A84" s="41"/>
      <c r="B84" s="47"/>
      <c r="C84" s="303" t="s">
        <v>1275</v>
      </c>
      <c r="D84" s="41"/>
      <c r="E84" s="41"/>
      <c r="F84" s="41"/>
      <c r="G84" s="41"/>
      <c r="H84" s="47"/>
    </row>
    <row r="85" s="2" customFormat="1" ht="16.8" customHeight="1">
      <c r="A85" s="41"/>
      <c r="B85" s="47"/>
      <c r="C85" s="301" t="s">
        <v>698</v>
      </c>
      <c r="D85" s="301" t="s">
        <v>699</v>
      </c>
      <c r="E85" s="20" t="s">
        <v>115</v>
      </c>
      <c r="F85" s="302">
        <v>8</v>
      </c>
      <c r="G85" s="41"/>
      <c r="H85" s="47"/>
    </row>
    <row r="86" s="2" customFormat="1" ht="16.8" customHeight="1">
      <c r="A86" s="41"/>
      <c r="B86" s="47"/>
      <c r="C86" s="301" t="s">
        <v>799</v>
      </c>
      <c r="D86" s="301" t="s">
        <v>800</v>
      </c>
      <c r="E86" s="20" t="s">
        <v>115</v>
      </c>
      <c r="F86" s="302">
        <v>12</v>
      </c>
      <c r="G86" s="41"/>
      <c r="H86" s="47"/>
    </row>
    <row r="87" s="2" customFormat="1" ht="16.8" customHeight="1">
      <c r="A87" s="41"/>
      <c r="B87" s="47"/>
      <c r="C87" s="301" t="s">
        <v>805</v>
      </c>
      <c r="D87" s="301" t="s">
        <v>806</v>
      </c>
      <c r="E87" s="20" t="s">
        <v>115</v>
      </c>
      <c r="F87" s="302">
        <v>12</v>
      </c>
      <c r="G87" s="41"/>
      <c r="H87" s="47"/>
    </row>
    <row r="88" s="2" customFormat="1" ht="16.8" customHeight="1">
      <c r="A88" s="41"/>
      <c r="B88" s="47"/>
      <c r="C88" s="301" t="s">
        <v>809</v>
      </c>
      <c r="D88" s="301" t="s">
        <v>810</v>
      </c>
      <c r="E88" s="20" t="s">
        <v>115</v>
      </c>
      <c r="F88" s="302">
        <v>12</v>
      </c>
      <c r="G88" s="41"/>
      <c r="H88" s="47"/>
    </row>
    <row r="89" s="2" customFormat="1" ht="16.8" customHeight="1">
      <c r="A89" s="41"/>
      <c r="B89" s="47"/>
      <c r="C89" s="297" t="s">
        <v>128</v>
      </c>
      <c r="D89" s="298" t="s">
        <v>128</v>
      </c>
      <c r="E89" s="299" t="s">
        <v>126</v>
      </c>
      <c r="F89" s="300">
        <v>57.402000000000001</v>
      </c>
      <c r="G89" s="41"/>
      <c r="H89" s="47"/>
    </row>
    <row r="90" s="2" customFormat="1" ht="16.8" customHeight="1">
      <c r="A90" s="41"/>
      <c r="B90" s="47"/>
      <c r="C90" s="301" t="s">
        <v>19</v>
      </c>
      <c r="D90" s="301" t="s">
        <v>947</v>
      </c>
      <c r="E90" s="20" t="s">
        <v>19</v>
      </c>
      <c r="F90" s="302">
        <v>22.013000000000002</v>
      </c>
      <c r="G90" s="41"/>
      <c r="H90" s="47"/>
    </row>
    <row r="91" s="2" customFormat="1" ht="16.8" customHeight="1">
      <c r="A91" s="41"/>
      <c r="B91" s="47"/>
      <c r="C91" s="301" t="s">
        <v>19</v>
      </c>
      <c r="D91" s="301" t="s">
        <v>948</v>
      </c>
      <c r="E91" s="20" t="s">
        <v>19</v>
      </c>
      <c r="F91" s="302">
        <v>34.808999999999997</v>
      </c>
      <c r="G91" s="41"/>
      <c r="H91" s="47"/>
    </row>
    <row r="92" s="2" customFormat="1" ht="16.8" customHeight="1">
      <c r="A92" s="41"/>
      <c r="B92" s="47"/>
      <c r="C92" s="301" t="s">
        <v>19</v>
      </c>
      <c r="D92" s="301" t="s">
        <v>949</v>
      </c>
      <c r="E92" s="20" t="s">
        <v>19</v>
      </c>
      <c r="F92" s="302">
        <v>0.57999999999999996</v>
      </c>
      <c r="G92" s="41"/>
      <c r="H92" s="47"/>
    </row>
    <row r="93" s="2" customFormat="1" ht="16.8" customHeight="1">
      <c r="A93" s="41"/>
      <c r="B93" s="47"/>
      <c r="C93" s="301" t="s">
        <v>128</v>
      </c>
      <c r="D93" s="301" t="s">
        <v>224</v>
      </c>
      <c r="E93" s="20" t="s">
        <v>19</v>
      </c>
      <c r="F93" s="302">
        <v>57.402000000000001</v>
      </c>
      <c r="G93" s="41"/>
      <c r="H93" s="47"/>
    </row>
    <row r="94" s="2" customFormat="1" ht="16.8" customHeight="1">
      <c r="A94" s="41"/>
      <c r="B94" s="47"/>
      <c r="C94" s="303" t="s">
        <v>1275</v>
      </c>
      <c r="D94" s="41"/>
      <c r="E94" s="41"/>
      <c r="F94" s="41"/>
      <c r="G94" s="41"/>
      <c r="H94" s="47"/>
    </row>
    <row r="95" s="2" customFormat="1" ht="16.8" customHeight="1">
      <c r="A95" s="41"/>
      <c r="B95" s="47"/>
      <c r="C95" s="301" t="s">
        <v>942</v>
      </c>
      <c r="D95" s="301" t="s">
        <v>943</v>
      </c>
      <c r="E95" s="20" t="s">
        <v>126</v>
      </c>
      <c r="F95" s="302">
        <v>57.402000000000001</v>
      </c>
      <c r="G95" s="41"/>
      <c r="H95" s="47"/>
    </row>
    <row r="96" s="2" customFormat="1" ht="16.8" customHeight="1">
      <c r="A96" s="41"/>
      <c r="B96" s="47"/>
      <c r="C96" s="301" t="s">
        <v>914</v>
      </c>
      <c r="D96" s="301" t="s">
        <v>915</v>
      </c>
      <c r="E96" s="20" t="s">
        <v>126</v>
      </c>
      <c r="F96" s="302">
        <v>160.39099999999999</v>
      </c>
      <c r="G96" s="41"/>
      <c r="H96" s="47"/>
    </row>
    <row r="97" s="2" customFormat="1" ht="16.8" customHeight="1">
      <c r="A97" s="41"/>
      <c r="B97" s="47"/>
      <c r="C97" s="297" t="s">
        <v>144</v>
      </c>
      <c r="D97" s="298" t="s">
        <v>144</v>
      </c>
      <c r="E97" s="299" t="s">
        <v>95</v>
      </c>
      <c r="F97" s="300">
        <v>29.050000000000001</v>
      </c>
      <c r="G97" s="41"/>
      <c r="H97" s="47"/>
    </row>
    <row r="98" s="2" customFormat="1" ht="16.8" customHeight="1">
      <c r="A98" s="41"/>
      <c r="B98" s="47"/>
      <c r="C98" s="301" t="s">
        <v>144</v>
      </c>
      <c r="D98" s="301" t="s">
        <v>123</v>
      </c>
      <c r="E98" s="20" t="s">
        <v>19</v>
      </c>
      <c r="F98" s="302">
        <v>29.050000000000001</v>
      </c>
      <c r="G98" s="41"/>
      <c r="H98" s="47"/>
    </row>
    <row r="99" s="2" customFormat="1" ht="16.8" customHeight="1">
      <c r="A99" s="41"/>
      <c r="B99" s="47"/>
      <c r="C99" s="303" t="s">
        <v>1275</v>
      </c>
      <c r="D99" s="41"/>
      <c r="E99" s="41"/>
      <c r="F99" s="41"/>
      <c r="G99" s="41"/>
      <c r="H99" s="47"/>
    </row>
    <row r="100" s="2" customFormat="1" ht="16.8" customHeight="1">
      <c r="A100" s="41"/>
      <c r="B100" s="47"/>
      <c r="C100" s="301" t="s">
        <v>505</v>
      </c>
      <c r="D100" s="301" t="s">
        <v>506</v>
      </c>
      <c r="E100" s="20" t="s">
        <v>95</v>
      </c>
      <c r="F100" s="302">
        <v>29.050000000000001</v>
      </c>
      <c r="G100" s="41"/>
      <c r="H100" s="47"/>
    </row>
    <row r="101" s="2" customFormat="1" ht="16.8" customHeight="1">
      <c r="A101" s="41"/>
      <c r="B101" s="47"/>
      <c r="C101" s="301" t="s">
        <v>461</v>
      </c>
      <c r="D101" s="301" t="s">
        <v>462</v>
      </c>
      <c r="E101" s="20" t="s">
        <v>95</v>
      </c>
      <c r="F101" s="302">
        <v>29.050000000000001</v>
      </c>
      <c r="G101" s="41"/>
      <c r="H101" s="47"/>
    </row>
    <row r="102" s="2" customFormat="1" ht="16.8" customHeight="1">
      <c r="A102" s="41"/>
      <c r="B102" s="47"/>
      <c r="C102" s="301" t="s">
        <v>475</v>
      </c>
      <c r="D102" s="301" t="s">
        <v>476</v>
      </c>
      <c r="E102" s="20" t="s">
        <v>95</v>
      </c>
      <c r="F102" s="302">
        <v>29.050000000000001</v>
      </c>
      <c r="G102" s="41"/>
      <c r="H102" s="47"/>
    </row>
    <row r="103" s="2" customFormat="1" ht="16.8" customHeight="1">
      <c r="A103" s="41"/>
      <c r="B103" s="47"/>
      <c r="C103" s="301" t="s">
        <v>469</v>
      </c>
      <c r="D103" s="301" t="s">
        <v>470</v>
      </c>
      <c r="E103" s="20" t="s">
        <v>95</v>
      </c>
      <c r="F103" s="302">
        <v>29.050000000000001</v>
      </c>
      <c r="G103" s="41"/>
      <c r="H103" s="47"/>
    </row>
    <row r="104" s="2" customFormat="1" ht="16.8" customHeight="1">
      <c r="A104" s="41"/>
      <c r="B104" s="47"/>
      <c r="C104" s="301" t="s">
        <v>493</v>
      </c>
      <c r="D104" s="301" t="s">
        <v>494</v>
      </c>
      <c r="E104" s="20" t="s">
        <v>95</v>
      </c>
      <c r="F104" s="302">
        <v>29.050000000000001</v>
      </c>
      <c r="G104" s="41"/>
      <c r="H104" s="47"/>
    </row>
    <row r="105" s="2" customFormat="1" ht="16.8" customHeight="1">
      <c r="A105" s="41"/>
      <c r="B105" s="47"/>
      <c r="C105" s="301" t="s">
        <v>499</v>
      </c>
      <c r="D105" s="301" t="s">
        <v>500</v>
      </c>
      <c r="E105" s="20" t="s">
        <v>95</v>
      </c>
      <c r="F105" s="302">
        <v>29.050000000000001</v>
      </c>
      <c r="G105" s="41"/>
      <c r="H105" s="47"/>
    </row>
    <row r="106" s="2" customFormat="1" ht="16.8" customHeight="1">
      <c r="A106" s="41"/>
      <c r="B106" s="47"/>
      <c r="C106" s="297" t="s">
        <v>138</v>
      </c>
      <c r="D106" s="298" t="s">
        <v>139</v>
      </c>
      <c r="E106" s="299" t="s">
        <v>136</v>
      </c>
      <c r="F106" s="300">
        <v>32.399999999999999</v>
      </c>
      <c r="G106" s="41"/>
      <c r="H106" s="47"/>
    </row>
    <row r="107" s="2" customFormat="1" ht="16.8" customHeight="1">
      <c r="A107" s="41"/>
      <c r="B107" s="47"/>
      <c r="C107" s="301" t="s">
        <v>138</v>
      </c>
      <c r="D107" s="301" t="s">
        <v>259</v>
      </c>
      <c r="E107" s="20" t="s">
        <v>19</v>
      </c>
      <c r="F107" s="302">
        <v>32.399999999999999</v>
      </c>
      <c r="G107" s="41"/>
      <c r="H107" s="47"/>
    </row>
    <row r="108" s="2" customFormat="1" ht="16.8" customHeight="1">
      <c r="A108" s="41"/>
      <c r="B108" s="47"/>
      <c r="C108" s="303" t="s">
        <v>1275</v>
      </c>
      <c r="D108" s="41"/>
      <c r="E108" s="41"/>
      <c r="F108" s="41"/>
      <c r="G108" s="41"/>
      <c r="H108" s="47"/>
    </row>
    <row r="109" s="2" customFormat="1" ht="16.8" customHeight="1">
      <c r="A109" s="41"/>
      <c r="B109" s="47"/>
      <c r="C109" s="301" t="s">
        <v>254</v>
      </c>
      <c r="D109" s="301" t="s">
        <v>255</v>
      </c>
      <c r="E109" s="20" t="s">
        <v>136</v>
      </c>
      <c r="F109" s="302">
        <v>32.399999999999999</v>
      </c>
      <c r="G109" s="41"/>
      <c r="H109" s="47"/>
    </row>
    <row r="110" s="2" customFormat="1" ht="16.8" customHeight="1">
      <c r="A110" s="41"/>
      <c r="B110" s="47"/>
      <c r="C110" s="301" t="s">
        <v>856</v>
      </c>
      <c r="D110" s="301" t="s">
        <v>857</v>
      </c>
      <c r="E110" s="20" t="s">
        <v>136</v>
      </c>
      <c r="F110" s="302">
        <v>32.399999999999999</v>
      </c>
      <c r="G110" s="41"/>
      <c r="H110" s="47"/>
    </row>
    <row r="111" s="2" customFormat="1" ht="16.8" customHeight="1">
      <c r="A111" s="41"/>
      <c r="B111" s="47"/>
      <c r="C111" s="297" t="s">
        <v>141</v>
      </c>
      <c r="D111" s="298" t="s">
        <v>142</v>
      </c>
      <c r="E111" s="299" t="s">
        <v>136</v>
      </c>
      <c r="F111" s="300">
        <v>1.3500000000000001</v>
      </c>
      <c r="G111" s="41"/>
      <c r="H111" s="47"/>
    </row>
    <row r="112" s="2" customFormat="1" ht="16.8" customHeight="1">
      <c r="A112" s="41"/>
      <c r="B112" s="47"/>
      <c r="C112" s="301" t="s">
        <v>141</v>
      </c>
      <c r="D112" s="301" t="s">
        <v>143</v>
      </c>
      <c r="E112" s="20" t="s">
        <v>19</v>
      </c>
      <c r="F112" s="302">
        <v>1.3500000000000001</v>
      </c>
      <c r="G112" s="41"/>
      <c r="H112" s="47"/>
    </row>
    <row r="113" s="2" customFormat="1" ht="16.8" customHeight="1">
      <c r="A113" s="41"/>
      <c r="B113" s="47"/>
      <c r="C113" s="303" t="s">
        <v>1275</v>
      </c>
      <c r="D113" s="41"/>
      <c r="E113" s="41"/>
      <c r="F113" s="41"/>
      <c r="G113" s="41"/>
      <c r="H113" s="47"/>
    </row>
    <row r="114" s="2" customFormat="1" ht="16.8" customHeight="1">
      <c r="A114" s="41"/>
      <c r="B114" s="47"/>
      <c r="C114" s="301" t="s">
        <v>261</v>
      </c>
      <c r="D114" s="301" t="s">
        <v>262</v>
      </c>
      <c r="E114" s="20" t="s">
        <v>136</v>
      </c>
      <c r="F114" s="302">
        <v>1.3500000000000001</v>
      </c>
      <c r="G114" s="41"/>
      <c r="H114" s="47"/>
    </row>
    <row r="115" s="2" customFormat="1" ht="16.8" customHeight="1">
      <c r="A115" s="41"/>
      <c r="B115" s="47"/>
      <c r="C115" s="301" t="s">
        <v>843</v>
      </c>
      <c r="D115" s="301" t="s">
        <v>844</v>
      </c>
      <c r="E115" s="20" t="s">
        <v>136</v>
      </c>
      <c r="F115" s="302">
        <v>1.3500000000000001</v>
      </c>
      <c r="G115" s="41"/>
      <c r="H115" s="47"/>
    </row>
    <row r="116" s="2" customFormat="1" ht="16.8" customHeight="1">
      <c r="A116" s="41"/>
      <c r="B116" s="47"/>
      <c r="C116" s="297" t="s">
        <v>134</v>
      </c>
      <c r="D116" s="298" t="s">
        <v>135</v>
      </c>
      <c r="E116" s="299" t="s">
        <v>136</v>
      </c>
      <c r="F116" s="300">
        <v>87.170000000000002</v>
      </c>
      <c r="G116" s="41"/>
      <c r="H116" s="47"/>
    </row>
    <row r="117" s="2" customFormat="1" ht="16.8" customHeight="1">
      <c r="A117" s="41"/>
      <c r="B117" s="47"/>
      <c r="C117" s="301" t="s">
        <v>134</v>
      </c>
      <c r="D117" s="301" t="s">
        <v>252</v>
      </c>
      <c r="E117" s="20" t="s">
        <v>19</v>
      </c>
      <c r="F117" s="302">
        <v>87.170000000000002</v>
      </c>
      <c r="G117" s="41"/>
      <c r="H117" s="47"/>
    </row>
    <row r="118" s="2" customFormat="1" ht="16.8" customHeight="1">
      <c r="A118" s="41"/>
      <c r="B118" s="47"/>
      <c r="C118" s="303" t="s">
        <v>1275</v>
      </c>
      <c r="D118" s="41"/>
      <c r="E118" s="41"/>
      <c r="F118" s="41"/>
      <c r="G118" s="41"/>
      <c r="H118" s="47"/>
    </row>
    <row r="119" s="2" customFormat="1" ht="16.8" customHeight="1">
      <c r="A119" s="41"/>
      <c r="B119" s="47"/>
      <c r="C119" s="301" t="s">
        <v>246</v>
      </c>
      <c r="D119" s="301" t="s">
        <v>247</v>
      </c>
      <c r="E119" s="20" t="s">
        <v>136</v>
      </c>
      <c r="F119" s="302">
        <v>87.170000000000002</v>
      </c>
      <c r="G119" s="41"/>
      <c r="H119" s="47"/>
    </row>
    <row r="120" s="2" customFormat="1" ht="16.8" customHeight="1">
      <c r="A120" s="41"/>
      <c r="B120" s="47"/>
      <c r="C120" s="301" t="s">
        <v>849</v>
      </c>
      <c r="D120" s="301" t="s">
        <v>850</v>
      </c>
      <c r="E120" s="20" t="s">
        <v>136</v>
      </c>
      <c r="F120" s="302">
        <v>87.170000000000002</v>
      </c>
      <c r="G120" s="41"/>
      <c r="H120" s="47"/>
    </row>
    <row r="121" s="2" customFormat="1" ht="16.8" customHeight="1">
      <c r="A121" s="41"/>
      <c r="B121" s="47"/>
      <c r="C121" s="297" t="s">
        <v>101</v>
      </c>
      <c r="D121" s="298" t="s">
        <v>101</v>
      </c>
      <c r="E121" s="299" t="s">
        <v>102</v>
      </c>
      <c r="F121" s="300">
        <v>63.344999999999999</v>
      </c>
      <c r="G121" s="41"/>
      <c r="H121" s="47"/>
    </row>
    <row r="122" s="2" customFormat="1" ht="16.8" customHeight="1">
      <c r="A122" s="41"/>
      <c r="B122" s="47"/>
      <c r="C122" s="301" t="s">
        <v>19</v>
      </c>
      <c r="D122" s="301" t="s">
        <v>410</v>
      </c>
      <c r="E122" s="20" t="s">
        <v>19</v>
      </c>
      <c r="F122" s="302">
        <v>53.905000000000001</v>
      </c>
      <c r="G122" s="41"/>
      <c r="H122" s="47"/>
    </row>
    <row r="123" s="2" customFormat="1" ht="16.8" customHeight="1">
      <c r="A123" s="41"/>
      <c r="B123" s="47"/>
      <c r="C123" s="301" t="s">
        <v>19</v>
      </c>
      <c r="D123" s="301" t="s">
        <v>411</v>
      </c>
      <c r="E123" s="20" t="s">
        <v>19</v>
      </c>
      <c r="F123" s="302">
        <v>8.577</v>
      </c>
      <c r="G123" s="41"/>
      <c r="H123" s="47"/>
    </row>
    <row r="124" s="2" customFormat="1" ht="16.8" customHeight="1">
      <c r="A124" s="41"/>
      <c r="B124" s="47"/>
      <c r="C124" s="301" t="s">
        <v>19</v>
      </c>
      <c r="D124" s="301" t="s">
        <v>311</v>
      </c>
      <c r="E124" s="20" t="s">
        <v>19</v>
      </c>
      <c r="F124" s="302">
        <v>0</v>
      </c>
      <c r="G124" s="41"/>
      <c r="H124" s="47"/>
    </row>
    <row r="125" s="2" customFormat="1" ht="16.8" customHeight="1">
      <c r="A125" s="41"/>
      <c r="B125" s="47"/>
      <c r="C125" s="301" t="s">
        <v>19</v>
      </c>
      <c r="D125" s="301" t="s">
        <v>412</v>
      </c>
      <c r="E125" s="20" t="s">
        <v>19</v>
      </c>
      <c r="F125" s="302">
        <v>0.86299999999999999</v>
      </c>
      <c r="G125" s="41"/>
      <c r="H125" s="47"/>
    </row>
    <row r="126" s="2" customFormat="1" ht="16.8" customHeight="1">
      <c r="A126" s="41"/>
      <c r="B126" s="47"/>
      <c r="C126" s="301" t="s">
        <v>101</v>
      </c>
      <c r="D126" s="301" t="s">
        <v>224</v>
      </c>
      <c r="E126" s="20" t="s">
        <v>19</v>
      </c>
      <c r="F126" s="302">
        <v>63.344999999999999</v>
      </c>
      <c r="G126" s="41"/>
      <c r="H126" s="47"/>
    </row>
    <row r="127" s="2" customFormat="1" ht="16.8" customHeight="1">
      <c r="A127" s="41"/>
      <c r="B127" s="47"/>
      <c r="C127" s="303" t="s">
        <v>1275</v>
      </c>
      <c r="D127" s="41"/>
      <c r="E127" s="41"/>
      <c r="F127" s="41"/>
      <c r="G127" s="41"/>
      <c r="H127" s="47"/>
    </row>
    <row r="128" s="2" customFormat="1" ht="16.8" customHeight="1">
      <c r="A128" s="41"/>
      <c r="B128" s="47"/>
      <c r="C128" s="301" t="s">
        <v>405</v>
      </c>
      <c r="D128" s="301" t="s">
        <v>406</v>
      </c>
      <c r="E128" s="20" t="s">
        <v>102</v>
      </c>
      <c r="F128" s="302">
        <v>63.344999999999999</v>
      </c>
      <c r="G128" s="41"/>
      <c r="H128" s="47"/>
    </row>
    <row r="129" s="2" customFormat="1" ht="16.8" customHeight="1">
      <c r="A129" s="41"/>
      <c r="B129" s="47"/>
      <c r="C129" s="301" t="s">
        <v>355</v>
      </c>
      <c r="D129" s="301" t="s">
        <v>356</v>
      </c>
      <c r="E129" s="20" t="s">
        <v>102</v>
      </c>
      <c r="F129" s="302">
        <v>330.87200000000001</v>
      </c>
      <c r="G129" s="41"/>
      <c r="H129" s="47"/>
    </row>
    <row r="130" s="2" customFormat="1" ht="16.8" customHeight="1">
      <c r="A130" s="41"/>
      <c r="B130" s="47"/>
      <c r="C130" s="301" t="s">
        <v>372</v>
      </c>
      <c r="D130" s="301" t="s">
        <v>373</v>
      </c>
      <c r="E130" s="20" t="s">
        <v>102</v>
      </c>
      <c r="F130" s="302">
        <v>319.745</v>
      </c>
      <c r="G130" s="41"/>
      <c r="H130" s="47"/>
    </row>
    <row r="131" s="2" customFormat="1" ht="16.8" customHeight="1">
      <c r="A131" s="41"/>
      <c r="B131" s="47"/>
      <c r="C131" s="301" t="s">
        <v>414</v>
      </c>
      <c r="D131" s="301" t="s">
        <v>415</v>
      </c>
      <c r="E131" s="20" t="s">
        <v>126</v>
      </c>
      <c r="F131" s="302">
        <v>123.523</v>
      </c>
      <c r="G131" s="41"/>
      <c r="H131" s="47"/>
    </row>
    <row r="132" s="2" customFormat="1" ht="16.8" customHeight="1">
      <c r="A132" s="41"/>
      <c r="B132" s="47"/>
      <c r="C132" s="297" t="s">
        <v>132</v>
      </c>
      <c r="D132" s="298" t="s">
        <v>132</v>
      </c>
      <c r="E132" s="299" t="s">
        <v>126</v>
      </c>
      <c r="F132" s="300">
        <v>160.39099999999999</v>
      </c>
      <c r="G132" s="41"/>
      <c r="H132" s="47"/>
    </row>
    <row r="133" s="2" customFormat="1" ht="16.8" customHeight="1">
      <c r="A133" s="41"/>
      <c r="B133" s="47"/>
      <c r="C133" s="301" t="s">
        <v>19</v>
      </c>
      <c r="D133" s="301" t="s">
        <v>125</v>
      </c>
      <c r="E133" s="20" t="s">
        <v>19</v>
      </c>
      <c r="F133" s="302">
        <v>9.1799999999999997</v>
      </c>
      <c r="G133" s="41"/>
      <c r="H133" s="47"/>
    </row>
    <row r="134" s="2" customFormat="1" ht="16.8" customHeight="1">
      <c r="A134" s="41"/>
      <c r="B134" s="47"/>
      <c r="C134" s="301" t="s">
        <v>19</v>
      </c>
      <c r="D134" s="301" t="s">
        <v>128</v>
      </c>
      <c r="E134" s="20" t="s">
        <v>19</v>
      </c>
      <c r="F134" s="302">
        <v>57.402000000000001</v>
      </c>
      <c r="G134" s="41"/>
      <c r="H134" s="47"/>
    </row>
    <row r="135" s="2" customFormat="1" ht="16.8" customHeight="1">
      <c r="A135" s="41"/>
      <c r="B135" s="47"/>
      <c r="C135" s="301" t="s">
        <v>19</v>
      </c>
      <c r="D135" s="301" t="s">
        <v>130</v>
      </c>
      <c r="E135" s="20" t="s">
        <v>19</v>
      </c>
      <c r="F135" s="302">
        <v>92.159999999999997</v>
      </c>
      <c r="G135" s="41"/>
      <c r="H135" s="47"/>
    </row>
    <row r="136" s="2" customFormat="1" ht="16.8" customHeight="1">
      <c r="A136" s="41"/>
      <c r="B136" s="47"/>
      <c r="C136" s="301" t="s">
        <v>19</v>
      </c>
      <c r="D136" s="301" t="s">
        <v>147</v>
      </c>
      <c r="E136" s="20" t="s">
        <v>19</v>
      </c>
      <c r="F136" s="302">
        <v>1.649</v>
      </c>
      <c r="G136" s="41"/>
      <c r="H136" s="47"/>
    </row>
    <row r="137" s="2" customFormat="1" ht="16.8" customHeight="1">
      <c r="A137" s="41"/>
      <c r="B137" s="47"/>
      <c r="C137" s="301" t="s">
        <v>132</v>
      </c>
      <c r="D137" s="301" t="s">
        <v>224</v>
      </c>
      <c r="E137" s="20" t="s">
        <v>19</v>
      </c>
      <c r="F137" s="302">
        <v>160.39099999999999</v>
      </c>
      <c r="G137" s="41"/>
      <c r="H137" s="47"/>
    </row>
    <row r="138" s="2" customFormat="1" ht="16.8" customHeight="1">
      <c r="A138" s="41"/>
      <c r="B138" s="47"/>
      <c r="C138" s="303" t="s">
        <v>1275</v>
      </c>
      <c r="D138" s="41"/>
      <c r="E138" s="41"/>
      <c r="F138" s="41"/>
      <c r="G138" s="41"/>
      <c r="H138" s="47"/>
    </row>
    <row r="139" s="2" customFormat="1" ht="16.8" customHeight="1">
      <c r="A139" s="41"/>
      <c r="B139" s="47"/>
      <c r="C139" s="301" t="s">
        <v>914</v>
      </c>
      <c r="D139" s="301" t="s">
        <v>915</v>
      </c>
      <c r="E139" s="20" t="s">
        <v>126</v>
      </c>
      <c r="F139" s="302">
        <v>160.39099999999999</v>
      </c>
      <c r="G139" s="41"/>
      <c r="H139" s="47"/>
    </row>
    <row r="140" s="2" customFormat="1" ht="16.8" customHeight="1">
      <c r="A140" s="41"/>
      <c r="B140" s="47"/>
      <c r="C140" s="301" t="s">
        <v>920</v>
      </c>
      <c r="D140" s="301" t="s">
        <v>921</v>
      </c>
      <c r="E140" s="20" t="s">
        <v>126</v>
      </c>
      <c r="F140" s="302">
        <v>1443.519</v>
      </c>
      <c r="G140" s="41"/>
      <c r="H140" s="47"/>
    </row>
    <row r="141" s="2" customFormat="1" ht="16.8" customHeight="1">
      <c r="A141" s="41"/>
      <c r="B141" s="47"/>
      <c r="C141" s="297" t="s">
        <v>149</v>
      </c>
      <c r="D141" s="298" t="s">
        <v>150</v>
      </c>
      <c r="E141" s="299" t="s">
        <v>126</v>
      </c>
      <c r="F141" s="300">
        <v>0.16700000000000001</v>
      </c>
      <c r="G141" s="41"/>
      <c r="H141" s="47"/>
    </row>
    <row r="142" s="2" customFormat="1" ht="16.8" customHeight="1">
      <c r="A142" s="41"/>
      <c r="B142" s="47"/>
      <c r="C142" s="301" t="s">
        <v>19</v>
      </c>
      <c r="D142" s="301" t="s">
        <v>906</v>
      </c>
      <c r="E142" s="20" t="s">
        <v>19</v>
      </c>
      <c r="F142" s="302">
        <v>0.067000000000000004</v>
      </c>
      <c r="G142" s="41"/>
      <c r="H142" s="47"/>
    </row>
    <row r="143" s="2" customFormat="1" ht="16.8" customHeight="1">
      <c r="A143" s="41"/>
      <c r="B143" s="47"/>
      <c r="C143" s="301" t="s">
        <v>19</v>
      </c>
      <c r="D143" s="301" t="s">
        <v>907</v>
      </c>
      <c r="E143" s="20" t="s">
        <v>19</v>
      </c>
      <c r="F143" s="302">
        <v>0.10000000000000001</v>
      </c>
      <c r="G143" s="41"/>
      <c r="H143" s="47"/>
    </row>
    <row r="144" s="2" customFormat="1" ht="16.8" customHeight="1">
      <c r="A144" s="41"/>
      <c r="B144" s="47"/>
      <c r="C144" s="301" t="s">
        <v>149</v>
      </c>
      <c r="D144" s="301" t="s">
        <v>224</v>
      </c>
      <c r="E144" s="20" t="s">
        <v>19</v>
      </c>
      <c r="F144" s="302">
        <v>0.16700000000000001</v>
      </c>
      <c r="G144" s="41"/>
      <c r="H144" s="47"/>
    </row>
    <row r="145" s="2" customFormat="1" ht="16.8" customHeight="1">
      <c r="A145" s="41"/>
      <c r="B145" s="47"/>
      <c r="C145" s="303" t="s">
        <v>1275</v>
      </c>
      <c r="D145" s="41"/>
      <c r="E145" s="41"/>
      <c r="F145" s="41"/>
      <c r="G145" s="41"/>
      <c r="H145" s="47"/>
    </row>
    <row r="146" s="2" customFormat="1" ht="16.8" customHeight="1">
      <c r="A146" s="41"/>
      <c r="B146" s="47"/>
      <c r="C146" s="301" t="s">
        <v>903</v>
      </c>
      <c r="D146" s="301" t="s">
        <v>904</v>
      </c>
      <c r="E146" s="20" t="s">
        <v>126</v>
      </c>
      <c r="F146" s="302">
        <v>0.16700000000000001</v>
      </c>
      <c r="G146" s="41"/>
      <c r="H146" s="47"/>
    </row>
    <row r="147" s="2" customFormat="1" ht="16.8" customHeight="1">
      <c r="A147" s="41"/>
      <c r="B147" s="47"/>
      <c r="C147" s="301" t="s">
        <v>909</v>
      </c>
      <c r="D147" s="301" t="s">
        <v>910</v>
      </c>
      <c r="E147" s="20" t="s">
        <v>154</v>
      </c>
      <c r="F147" s="302">
        <v>-167</v>
      </c>
      <c r="G147" s="41"/>
      <c r="H147" s="47"/>
    </row>
    <row r="148" s="2" customFormat="1" ht="16.8" customHeight="1">
      <c r="A148" s="41"/>
      <c r="B148" s="47"/>
      <c r="C148" s="297" t="s">
        <v>104</v>
      </c>
      <c r="D148" s="298" t="s">
        <v>105</v>
      </c>
      <c r="E148" s="299" t="s">
        <v>102</v>
      </c>
      <c r="F148" s="300">
        <v>314.84899999999999</v>
      </c>
      <c r="G148" s="41"/>
      <c r="H148" s="47"/>
    </row>
    <row r="149" s="2" customFormat="1" ht="16.8" customHeight="1">
      <c r="A149" s="41"/>
      <c r="B149" s="47"/>
      <c r="C149" s="301" t="s">
        <v>19</v>
      </c>
      <c r="D149" s="301" t="s">
        <v>308</v>
      </c>
      <c r="E149" s="20" t="s">
        <v>19</v>
      </c>
      <c r="F149" s="302">
        <v>0</v>
      </c>
      <c r="G149" s="41"/>
      <c r="H149" s="47"/>
    </row>
    <row r="150" s="2" customFormat="1" ht="16.8" customHeight="1">
      <c r="A150" s="41"/>
      <c r="B150" s="47"/>
      <c r="C150" s="301" t="s">
        <v>19</v>
      </c>
      <c r="D150" s="301" t="s">
        <v>309</v>
      </c>
      <c r="E150" s="20" t="s">
        <v>19</v>
      </c>
      <c r="F150" s="302">
        <v>244.45099999999999</v>
      </c>
      <c r="G150" s="41"/>
      <c r="H150" s="47"/>
    </row>
    <row r="151" s="2" customFormat="1" ht="16.8" customHeight="1">
      <c r="A151" s="41"/>
      <c r="B151" s="47"/>
      <c r="C151" s="301" t="s">
        <v>19</v>
      </c>
      <c r="D151" s="301" t="s">
        <v>310</v>
      </c>
      <c r="E151" s="20" t="s">
        <v>19</v>
      </c>
      <c r="F151" s="302">
        <v>35.493000000000002</v>
      </c>
      <c r="G151" s="41"/>
      <c r="H151" s="47"/>
    </row>
    <row r="152" s="2" customFormat="1" ht="16.8" customHeight="1">
      <c r="A152" s="41"/>
      <c r="B152" s="47"/>
      <c r="C152" s="301" t="s">
        <v>19</v>
      </c>
      <c r="D152" s="301" t="s">
        <v>311</v>
      </c>
      <c r="E152" s="20" t="s">
        <v>19</v>
      </c>
      <c r="F152" s="302">
        <v>0</v>
      </c>
      <c r="G152" s="41"/>
      <c r="H152" s="47"/>
    </row>
    <row r="153" s="2" customFormat="1" ht="16.8" customHeight="1">
      <c r="A153" s="41"/>
      <c r="B153" s="47"/>
      <c r="C153" s="301" t="s">
        <v>19</v>
      </c>
      <c r="D153" s="301" t="s">
        <v>312</v>
      </c>
      <c r="E153" s="20" t="s">
        <v>19</v>
      </c>
      <c r="F153" s="302">
        <v>3.9380000000000002</v>
      </c>
      <c r="G153" s="41"/>
      <c r="H153" s="47"/>
    </row>
    <row r="154" s="2" customFormat="1" ht="16.8" customHeight="1">
      <c r="A154" s="41"/>
      <c r="B154" s="47"/>
      <c r="C154" s="301" t="s">
        <v>19</v>
      </c>
      <c r="D154" s="301" t="s">
        <v>313</v>
      </c>
      <c r="E154" s="20" t="s">
        <v>19</v>
      </c>
      <c r="F154" s="302">
        <v>0</v>
      </c>
      <c r="G154" s="41"/>
      <c r="H154" s="47"/>
    </row>
    <row r="155" s="2" customFormat="1" ht="16.8" customHeight="1">
      <c r="A155" s="41"/>
      <c r="B155" s="47"/>
      <c r="C155" s="301" t="s">
        <v>19</v>
      </c>
      <c r="D155" s="301" t="s">
        <v>314</v>
      </c>
      <c r="E155" s="20" t="s">
        <v>19</v>
      </c>
      <c r="F155" s="302">
        <v>30.966999999999999</v>
      </c>
      <c r="G155" s="41"/>
      <c r="H155" s="47"/>
    </row>
    <row r="156" s="2" customFormat="1" ht="16.8" customHeight="1">
      <c r="A156" s="41"/>
      <c r="B156" s="47"/>
      <c r="C156" s="301" t="s">
        <v>104</v>
      </c>
      <c r="D156" s="301" t="s">
        <v>224</v>
      </c>
      <c r="E156" s="20" t="s">
        <v>19</v>
      </c>
      <c r="F156" s="302">
        <v>314.84899999999999</v>
      </c>
      <c r="G156" s="41"/>
      <c r="H156" s="47"/>
    </row>
    <row r="157" s="2" customFormat="1" ht="16.8" customHeight="1">
      <c r="A157" s="41"/>
      <c r="B157" s="47"/>
      <c r="C157" s="303" t="s">
        <v>1275</v>
      </c>
      <c r="D157" s="41"/>
      <c r="E157" s="41"/>
      <c r="F157" s="41"/>
      <c r="G157" s="41"/>
      <c r="H157" s="47"/>
    </row>
    <row r="158" s="2" customFormat="1" ht="16.8" customHeight="1">
      <c r="A158" s="41"/>
      <c r="B158" s="47"/>
      <c r="C158" s="301" t="s">
        <v>303</v>
      </c>
      <c r="D158" s="301" t="s">
        <v>304</v>
      </c>
      <c r="E158" s="20" t="s">
        <v>102</v>
      </c>
      <c r="F158" s="302">
        <v>157.42500000000001</v>
      </c>
      <c r="G158" s="41"/>
      <c r="H158" s="47"/>
    </row>
    <row r="159" s="2" customFormat="1" ht="16.8" customHeight="1">
      <c r="A159" s="41"/>
      <c r="B159" s="47"/>
      <c r="C159" s="301" t="s">
        <v>290</v>
      </c>
      <c r="D159" s="301" t="s">
        <v>291</v>
      </c>
      <c r="E159" s="20" t="s">
        <v>102</v>
      </c>
      <c r="F159" s="302">
        <v>78.712000000000003</v>
      </c>
      <c r="G159" s="41"/>
      <c r="H159" s="47"/>
    </row>
    <row r="160" s="2" customFormat="1" ht="16.8" customHeight="1">
      <c r="A160" s="41"/>
      <c r="B160" s="47"/>
      <c r="C160" s="301" t="s">
        <v>297</v>
      </c>
      <c r="D160" s="301" t="s">
        <v>298</v>
      </c>
      <c r="E160" s="20" t="s">
        <v>102</v>
      </c>
      <c r="F160" s="302">
        <v>78.712000000000003</v>
      </c>
      <c r="G160" s="41"/>
      <c r="H160" s="47"/>
    </row>
    <row r="161" s="2" customFormat="1" ht="16.8" customHeight="1">
      <c r="A161" s="41"/>
      <c r="B161" s="47"/>
      <c r="C161" s="301" t="s">
        <v>364</v>
      </c>
      <c r="D161" s="301" t="s">
        <v>365</v>
      </c>
      <c r="E161" s="20" t="s">
        <v>102</v>
      </c>
      <c r="F161" s="302">
        <v>303.72199999999998</v>
      </c>
      <c r="G161" s="41"/>
      <c r="H161" s="47"/>
    </row>
    <row r="162" s="2" customFormat="1" ht="16.8" customHeight="1">
      <c r="A162" s="41"/>
      <c r="B162" s="47"/>
      <c r="C162" s="301" t="s">
        <v>378</v>
      </c>
      <c r="D162" s="301" t="s">
        <v>379</v>
      </c>
      <c r="E162" s="20" t="s">
        <v>126</v>
      </c>
      <c r="F162" s="302">
        <v>516.327</v>
      </c>
      <c r="G162" s="41"/>
      <c r="H162" s="47"/>
    </row>
    <row r="163" s="2" customFormat="1" ht="16.8" customHeight="1">
      <c r="A163" s="41"/>
      <c r="B163" s="47"/>
      <c r="C163" s="301" t="s">
        <v>385</v>
      </c>
      <c r="D163" s="301" t="s">
        <v>386</v>
      </c>
      <c r="E163" s="20" t="s">
        <v>102</v>
      </c>
      <c r="F163" s="302">
        <v>245.273</v>
      </c>
      <c r="G163" s="41"/>
      <c r="H163" s="47"/>
    </row>
    <row r="164" s="2" customFormat="1" ht="16.8" customHeight="1">
      <c r="A164" s="41"/>
      <c r="B164" s="47"/>
      <c r="C164" s="297" t="s">
        <v>1276</v>
      </c>
      <c r="D164" s="298" t="s">
        <v>994</v>
      </c>
      <c r="E164" s="299" t="s">
        <v>102</v>
      </c>
      <c r="F164" s="300">
        <v>0</v>
      </c>
      <c r="G164" s="41"/>
      <c r="H164" s="47"/>
    </row>
    <row r="165" s="2" customFormat="1" ht="16.8" customHeight="1">
      <c r="A165" s="41"/>
      <c r="B165" s="47"/>
      <c r="C165" s="297" t="s">
        <v>110</v>
      </c>
      <c r="D165" s="298" t="s">
        <v>111</v>
      </c>
      <c r="E165" s="299" t="s">
        <v>102</v>
      </c>
      <c r="F165" s="300">
        <v>11.127000000000001</v>
      </c>
      <c r="G165" s="41"/>
      <c r="H165" s="47"/>
    </row>
    <row r="166" s="2" customFormat="1" ht="16.8" customHeight="1">
      <c r="A166" s="41"/>
      <c r="B166" s="47"/>
      <c r="C166" s="301" t="s">
        <v>19</v>
      </c>
      <c r="D166" s="301" t="s">
        <v>402</v>
      </c>
      <c r="E166" s="20" t="s">
        <v>19</v>
      </c>
      <c r="F166" s="302">
        <v>0</v>
      </c>
      <c r="G166" s="41"/>
      <c r="H166" s="47"/>
    </row>
    <row r="167" s="2" customFormat="1" ht="16.8" customHeight="1">
      <c r="A167" s="41"/>
      <c r="B167" s="47"/>
      <c r="C167" s="301" t="s">
        <v>19</v>
      </c>
      <c r="D167" s="301" t="s">
        <v>313</v>
      </c>
      <c r="E167" s="20" t="s">
        <v>19</v>
      </c>
      <c r="F167" s="302">
        <v>0</v>
      </c>
      <c r="G167" s="41"/>
      <c r="H167" s="47"/>
    </row>
    <row r="168" s="2" customFormat="1" ht="16.8" customHeight="1">
      <c r="A168" s="41"/>
      <c r="B168" s="47"/>
      <c r="C168" s="301" t="s">
        <v>110</v>
      </c>
      <c r="D168" s="301" t="s">
        <v>403</v>
      </c>
      <c r="E168" s="20" t="s">
        <v>19</v>
      </c>
      <c r="F168" s="302">
        <v>11.127000000000001</v>
      </c>
      <c r="G168" s="41"/>
      <c r="H168" s="47"/>
    </row>
    <row r="169" s="2" customFormat="1" ht="16.8" customHeight="1">
      <c r="A169" s="41"/>
      <c r="B169" s="47"/>
      <c r="C169" s="303" t="s">
        <v>1275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01" t="s">
        <v>385</v>
      </c>
      <c r="D170" s="301" t="s">
        <v>386</v>
      </c>
      <c r="E170" s="20" t="s">
        <v>102</v>
      </c>
      <c r="F170" s="302">
        <v>11.127000000000001</v>
      </c>
      <c r="G170" s="41"/>
      <c r="H170" s="47"/>
    </row>
    <row r="171" s="2" customFormat="1" ht="16.8" customHeight="1">
      <c r="A171" s="41"/>
      <c r="B171" s="47"/>
      <c r="C171" s="301" t="s">
        <v>355</v>
      </c>
      <c r="D171" s="301" t="s">
        <v>356</v>
      </c>
      <c r="E171" s="20" t="s">
        <v>102</v>
      </c>
      <c r="F171" s="302">
        <v>330.87200000000001</v>
      </c>
      <c r="G171" s="41"/>
      <c r="H171" s="47"/>
    </row>
    <row r="172" s="2" customFormat="1" ht="16.8" customHeight="1">
      <c r="A172" s="41"/>
      <c r="B172" s="47"/>
      <c r="C172" s="301" t="s">
        <v>364</v>
      </c>
      <c r="D172" s="301" t="s">
        <v>365</v>
      </c>
      <c r="E172" s="20" t="s">
        <v>102</v>
      </c>
      <c r="F172" s="302">
        <v>303.72199999999998</v>
      </c>
      <c r="G172" s="41"/>
      <c r="H172" s="47"/>
    </row>
    <row r="173" s="2" customFormat="1" ht="16.8" customHeight="1">
      <c r="A173" s="41"/>
      <c r="B173" s="47"/>
      <c r="C173" s="301" t="s">
        <v>372</v>
      </c>
      <c r="D173" s="301" t="s">
        <v>373</v>
      </c>
      <c r="E173" s="20" t="s">
        <v>102</v>
      </c>
      <c r="F173" s="302">
        <v>319.745</v>
      </c>
      <c r="G173" s="41"/>
      <c r="H173" s="47"/>
    </row>
    <row r="174" s="2" customFormat="1" ht="16.8" customHeight="1">
      <c r="A174" s="41"/>
      <c r="B174" s="47"/>
      <c r="C174" s="301" t="s">
        <v>378</v>
      </c>
      <c r="D174" s="301" t="s">
        <v>379</v>
      </c>
      <c r="E174" s="20" t="s">
        <v>126</v>
      </c>
      <c r="F174" s="302">
        <v>516.327</v>
      </c>
      <c r="G174" s="41"/>
      <c r="H174" s="47"/>
    </row>
    <row r="175" s="2" customFormat="1" ht="16.8" customHeight="1">
      <c r="A175" s="41"/>
      <c r="B175" s="47"/>
      <c r="C175" s="297" t="s">
        <v>107</v>
      </c>
      <c r="D175" s="298" t="s">
        <v>108</v>
      </c>
      <c r="E175" s="299" t="s">
        <v>102</v>
      </c>
      <c r="F175" s="300">
        <v>245.273</v>
      </c>
      <c r="G175" s="41"/>
      <c r="H175" s="47"/>
    </row>
    <row r="176" s="2" customFormat="1" ht="16.8" customHeight="1">
      <c r="A176" s="41"/>
      <c r="B176" s="47"/>
      <c r="C176" s="301" t="s">
        <v>19</v>
      </c>
      <c r="D176" s="301" t="s">
        <v>104</v>
      </c>
      <c r="E176" s="20" t="s">
        <v>19</v>
      </c>
      <c r="F176" s="302">
        <v>314.84899999999999</v>
      </c>
      <c r="G176" s="41"/>
      <c r="H176" s="47"/>
    </row>
    <row r="177" s="2" customFormat="1" ht="16.8" customHeight="1">
      <c r="A177" s="41"/>
      <c r="B177" s="47"/>
      <c r="C177" s="301" t="s">
        <v>19</v>
      </c>
      <c r="D177" s="301" t="s">
        <v>390</v>
      </c>
      <c r="E177" s="20" t="s">
        <v>19</v>
      </c>
      <c r="F177" s="302">
        <v>0</v>
      </c>
      <c r="G177" s="41"/>
      <c r="H177" s="47"/>
    </row>
    <row r="178" s="2" customFormat="1" ht="16.8" customHeight="1">
      <c r="A178" s="41"/>
      <c r="B178" s="47"/>
      <c r="C178" s="301" t="s">
        <v>19</v>
      </c>
      <c r="D178" s="301" t="s">
        <v>391</v>
      </c>
      <c r="E178" s="20" t="s">
        <v>19</v>
      </c>
      <c r="F178" s="302">
        <v>-62.859999999999999</v>
      </c>
      <c r="G178" s="41"/>
      <c r="H178" s="47"/>
    </row>
    <row r="179" s="2" customFormat="1" ht="16.8" customHeight="1">
      <c r="A179" s="41"/>
      <c r="B179" s="47"/>
      <c r="C179" s="301" t="s">
        <v>19</v>
      </c>
      <c r="D179" s="301" t="s">
        <v>392</v>
      </c>
      <c r="E179" s="20" t="s">
        <v>19</v>
      </c>
      <c r="F179" s="302">
        <v>-9.6039999999999992</v>
      </c>
      <c r="G179" s="41"/>
      <c r="H179" s="47"/>
    </row>
    <row r="180" s="2" customFormat="1" ht="16.8" customHeight="1">
      <c r="A180" s="41"/>
      <c r="B180" s="47"/>
      <c r="C180" s="301" t="s">
        <v>19</v>
      </c>
      <c r="D180" s="301" t="s">
        <v>311</v>
      </c>
      <c r="E180" s="20" t="s">
        <v>19</v>
      </c>
      <c r="F180" s="302">
        <v>0</v>
      </c>
      <c r="G180" s="41"/>
      <c r="H180" s="47"/>
    </row>
    <row r="181" s="2" customFormat="1" ht="16.8" customHeight="1">
      <c r="A181" s="41"/>
      <c r="B181" s="47"/>
      <c r="C181" s="301" t="s">
        <v>19</v>
      </c>
      <c r="D181" s="301" t="s">
        <v>393</v>
      </c>
      <c r="E181" s="20" t="s">
        <v>19</v>
      </c>
      <c r="F181" s="302">
        <v>2.8879999999999999</v>
      </c>
      <c r="G181" s="41"/>
      <c r="H181" s="47"/>
    </row>
    <row r="182" s="2" customFormat="1" ht="16.8" customHeight="1">
      <c r="A182" s="41"/>
      <c r="B182" s="47"/>
      <c r="C182" s="301" t="s">
        <v>107</v>
      </c>
      <c r="D182" s="301" t="s">
        <v>224</v>
      </c>
      <c r="E182" s="20" t="s">
        <v>19</v>
      </c>
      <c r="F182" s="302">
        <v>245.273</v>
      </c>
      <c r="G182" s="41"/>
      <c r="H182" s="47"/>
    </row>
    <row r="183" s="2" customFormat="1" ht="16.8" customHeight="1">
      <c r="A183" s="41"/>
      <c r="B183" s="47"/>
      <c r="C183" s="303" t="s">
        <v>1275</v>
      </c>
      <c r="D183" s="41"/>
      <c r="E183" s="41"/>
      <c r="F183" s="41"/>
      <c r="G183" s="41"/>
      <c r="H183" s="47"/>
    </row>
    <row r="184" s="2" customFormat="1" ht="16.8" customHeight="1">
      <c r="A184" s="41"/>
      <c r="B184" s="47"/>
      <c r="C184" s="301" t="s">
        <v>385</v>
      </c>
      <c r="D184" s="301" t="s">
        <v>386</v>
      </c>
      <c r="E184" s="20" t="s">
        <v>102</v>
      </c>
      <c r="F184" s="302">
        <v>245.273</v>
      </c>
      <c r="G184" s="41"/>
      <c r="H184" s="47"/>
    </row>
    <row r="185" s="2" customFormat="1" ht="16.8" customHeight="1">
      <c r="A185" s="41"/>
      <c r="B185" s="47"/>
      <c r="C185" s="301" t="s">
        <v>355</v>
      </c>
      <c r="D185" s="301" t="s">
        <v>356</v>
      </c>
      <c r="E185" s="20" t="s">
        <v>102</v>
      </c>
      <c r="F185" s="302">
        <v>330.87200000000001</v>
      </c>
      <c r="G185" s="41"/>
      <c r="H185" s="47"/>
    </row>
    <row r="186" s="2" customFormat="1" ht="16.8" customHeight="1">
      <c r="A186" s="41"/>
      <c r="B186" s="47"/>
      <c r="C186" s="301" t="s">
        <v>372</v>
      </c>
      <c r="D186" s="301" t="s">
        <v>373</v>
      </c>
      <c r="E186" s="20" t="s">
        <v>102</v>
      </c>
      <c r="F186" s="302">
        <v>319.745</v>
      </c>
      <c r="G186" s="41"/>
      <c r="H186" s="47"/>
    </row>
    <row r="187" s="2" customFormat="1" ht="16.8" customHeight="1">
      <c r="A187" s="41"/>
      <c r="B187" s="47"/>
      <c r="C187" s="301" t="s">
        <v>396</v>
      </c>
      <c r="D187" s="301" t="s">
        <v>397</v>
      </c>
      <c r="E187" s="20" t="s">
        <v>126</v>
      </c>
      <c r="F187" s="302">
        <v>490.54599999999999</v>
      </c>
      <c r="G187" s="41"/>
      <c r="H187" s="47"/>
    </row>
    <row r="188" s="2" customFormat="1" ht="16.8" customHeight="1">
      <c r="A188" s="41"/>
      <c r="B188" s="47"/>
      <c r="C188" s="297" t="s">
        <v>147</v>
      </c>
      <c r="D188" s="298" t="s">
        <v>147</v>
      </c>
      <c r="E188" s="299" t="s">
        <v>126</v>
      </c>
      <c r="F188" s="300">
        <v>1.649</v>
      </c>
      <c r="G188" s="41"/>
      <c r="H188" s="47"/>
    </row>
    <row r="189" s="2" customFormat="1" ht="16.8" customHeight="1">
      <c r="A189" s="41"/>
      <c r="B189" s="47"/>
      <c r="C189" s="301" t="s">
        <v>147</v>
      </c>
      <c r="D189" s="301" t="s">
        <v>940</v>
      </c>
      <c r="E189" s="20" t="s">
        <v>19</v>
      </c>
      <c r="F189" s="302">
        <v>1.649</v>
      </c>
      <c r="G189" s="41"/>
      <c r="H189" s="47"/>
    </row>
    <row r="190" s="2" customFormat="1" ht="16.8" customHeight="1">
      <c r="A190" s="41"/>
      <c r="B190" s="47"/>
      <c r="C190" s="303" t="s">
        <v>1275</v>
      </c>
      <c r="D190" s="41"/>
      <c r="E190" s="41"/>
      <c r="F190" s="41"/>
      <c r="G190" s="41"/>
      <c r="H190" s="47"/>
    </row>
    <row r="191" s="2" customFormat="1" ht="16.8" customHeight="1">
      <c r="A191" s="41"/>
      <c r="B191" s="47"/>
      <c r="C191" s="301" t="s">
        <v>935</v>
      </c>
      <c r="D191" s="301" t="s">
        <v>936</v>
      </c>
      <c r="E191" s="20" t="s">
        <v>126</v>
      </c>
      <c r="F191" s="302">
        <v>1.649</v>
      </c>
      <c r="G191" s="41"/>
      <c r="H191" s="47"/>
    </row>
    <row r="192" s="2" customFormat="1" ht="16.8" customHeight="1">
      <c r="A192" s="41"/>
      <c r="B192" s="47"/>
      <c r="C192" s="301" t="s">
        <v>914</v>
      </c>
      <c r="D192" s="301" t="s">
        <v>915</v>
      </c>
      <c r="E192" s="20" t="s">
        <v>126</v>
      </c>
      <c r="F192" s="302">
        <v>160.39099999999999</v>
      </c>
      <c r="G192" s="41"/>
      <c r="H192" s="47"/>
    </row>
    <row r="193" s="2" customFormat="1" ht="26.4" customHeight="1">
      <c r="A193" s="41"/>
      <c r="B193" s="47"/>
      <c r="C193" s="296" t="s">
        <v>1277</v>
      </c>
      <c r="D193" s="296" t="s">
        <v>88</v>
      </c>
      <c r="E193" s="41"/>
      <c r="F193" s="41"/>
      <c r="G193" s="41"/>
      <c r="H193" s="47"/>
    </row>
    <row r="194" s="2" customFormat="1" ht="16.8" customHeight="1">
      <c r="A194" s="41"/>
      <c r="B194" s="47"/>
      <c r="C194" s="297" t="s">
        <v>1278</v>
      </c>
      <c r="D194" s="298" t="s">
        <v>1278</v>
      </c>
      <c r="E194" s="299" t="s">
        <v>115</v>
      </c>
      <c r="F194" s="300">
        <v>0</v>
      </c>
      <c r="G194" s="41"/>
      <c r="H194" s="47"/>
    </row>
    <row r="195" s="2" customFormat="1" ht="16.8" customHeight="1">
      <c r="A195" s="41"/>
      <c r="B195" s="47"/>
      <c r="C195" s="297" t="s">
        <v>101</v>
      </c>
      <c r="D195" s="298" t="s">
        <v>101</v>
      </c>
      <c r="E195" s="299" t="s">
        <v>102</v>
      </c>
      <c r="F195" s="300">
        <v>11.956</v>
      </c>
      <c r="G195" s="41"/>
      <c r="H195" s="47"/>
    </row>
    <row r="196" s="2" customFormat="1" ht="16.8" customHeight="1">
      <c r="A196" s="41"/>
      <c r="B196" s="47"/>
      <c r="C196" s="301" t="s">
        <v>19</v>
      </c>
      <c r="D196" s="301" t="s">
        <v>1079</v>
      </c>
      <c r="E196" s="20" t="s">
        <v>19</v>
      </c>
      <c r="F196" s="302">
        <v>2.8479999999999999</v>
      </c>
      <c r="G196" s="41"/>
      <c r="H196" s="47"/>
    </row>
    <row r="197" s="2" customFormat="1" ht="16.8" customHeight="1">
      <c r="A197" s="41"/>
      <c r="B197" s="47"/>
      <c r="C197" s="301" t="s">
        <v>19</v>
      </c>
      <c r="D197" s="301" t="s">
        <v>1080</v>
      </c>
      <c r="E197" s="20" t="s">
        <v>19</v>
      </c>
      <c r="F197" s="302">
        <v>9.1080000000000005</v>
      </c>
      <c r="G197" s="41"/>
      <c r="H197" s="47"/>
    </row>
    <row r="198" s="2" customFormat="1" ht="16.8" customHeight="1">
      <c r="A198" s="41"/>
      <c r="B198" s="47"/>
      <c r="C198" s="301" t="s">
        <v>101</v>
      </c>
      <c r="D198" s="301" t="s">
        <v>224</v>
      </c>
      <c r="E198" s="20" t="s">
        <v>19</v>
      </c>
      <c r="F198" s="302">
        <v>11.956</v>
      </c>
      <c r="G198" s="41"/>
      <c r="H198" s="47"/>
    </row>
    <row r="199" s="2" customFormat="1" ht="16.8" customHeight="1">
      <c r="A199" s="41"/>
      <c r="B199" s="47"/>
      <c r="C199" s="303" t="s">
        <v>1275</v>
      </c>
      <c r="D199" s="41"/>
      <c r="E199" s="41"/>
      <c r="F199" s="41"/>
      <c r="G199" s="41"/>
      <c r="H199" s="47"/>
    </row>
    <row r="200" s="2" customFormat="1" ht="16.8" customHeight="1">
      <c r="A200" s="41"/>
      <c r="B200" s="47"/>
      <c r="C200" s="301" t="s">
        <v>1075</v>
      </c>
      <c r="D200" s="301" t="s">
        <v>1076</v>
      </c>
      <c r="E200" s="20" t="s">
        <v>102</v>
      </c>
      <c r="F200" s="302">
        <v>11.956</v>
      </c>
      <c r="G200" s="41"/>
      <c r="H200" s="47"/>
    </row>
    <row r="201" s="2" customFormat="1" ht="16.8" customHeight="1">
      <c r="A201" s="41"/>
      <c r="B201" s="47"/>
      <c r="C201" s="301" t="s">
        <v>355</v>
      </c>
      <c r="D201" s="301" t="s">
        <v>356</v>
      </c>
      <c r="E201" s="20" t="s">
        <v>102</v>
      </c>
      <c r="F201" s="302">
        <v>127.66</v>
      </c>
      <c r="G201" s="41"/>
      <c r="H201" s="47"/>
    </row>
    <row r="202" s="2" customFormat="1" ht="16.8" customHeight="1">
      <c r="A202" s="41"/>
      <c r="B202" s="47"/>
      <c r="C202" s="301" t="s">
        <v>364</v>
      </c>
      <c r="D202" s="301" t="s">
        <v>365</v>
      </c>
      <c r="E202" s="20" t="s">
        <v>102</v>
      </c>
      <c r="F202" s="302">
        <v>54.991</v>
      </c>
      <c r="G202" s="41"/>
      <c r="H202" s="47"/>
    </row>
    <row r="203" s="2" customFormat="1" ht="16.8" customHeight="1">
      <c r="A203" s="41"/>
      <c r="B203" s="47"/>
      <c r="C203" s="301" t="s">
        <v>372</v>
      </c>
      <c r="D203" s="301" t="s">
        <v>373</v>
      </c>
      <c r="E203" s="20" t="s">
        <v>102</v>
      </c>
      <c r="F203" s="302">
        <v>63.829999999999998</v>
      </c>
      <c r="G203" s="41"/>
      <c r="H203" s="47"/>
    </row>
    <row r="204" s="2" customFormat="1" ht="16.8" customHeight="1">
      <c r="A204" s="41"/>
      <c r="B204" s="47"/>
      <c r="C204" s="301" t="s">
        <v>1081</v>
      </c>
      <c r="D204" s="301" t="s">
        <v>1082</v>
      </c>
      <c r="E204" s="20" t="s">
        <v>102</v>
      </c>
      <c r="F204" s="302">
        <v>11.956</v>
      </c>
      <c r="G204" s="41"/>
      <c r="H204" s="47"/>
    </row>
    <row r="205" s="2" customFormat="1" ht="16.8" customHeight="1">
      <c r="A205" s="41"/>
      <c r="B205" s="47"/>
      <c r="C205" s="297" t="s">
        <v>1001</v>
      </c>
      <c r="D205" s="298" t="s">
        <v>1001</v>
      </c>
      <c r="E205" s="299" t="s">
        <v>102</v>
      </c>
      <c r="F205" s="300">
        <v>54.991</v>
      </c>
      <c r="G205" s="41"/>
      <c r="H205" s="47"/>
    </row>
    <row r="206" s="2" customFormat="1" ht="16.8" customHeight="1">
      <c r="A206" s="41"/>
      <c r="B206" s="47"/>
      <c r="C206" s="301" t="s">
        <v>19</v>
      </c>
      <c r="D206" s="301" t="s">
        <v>1064</v>
      </c>
      <c r="E206" s="20" t="s">
        <v>19</v>
      </c>
      <c r="F206" s="302">
        <v>89.483000000000004</v>
      </c>
      <c r="G206" s="41"/>
      <c r="H206" s="47"/>
    </row>
    <row r="207" s="2" customFormat="1" ht="16.8" customHeight="1">
      <c r="A207" s="41"/>
      <c r="B207" s="47"/>
      <c r="C207" s="301" t="s">
        <v>19</v>
      </c>
      <c r="D207" s="301" t="s">
        <v>1065</v>
      </c>
      <c r="E207" s="20" t="s">
        <v>19</v>
      </c>
      <c r="F207" s="302">
        <v>-21.859000000000002</v>
      </c>
      <c r="G207" s="41"/>
      <c r="H207" s="47"/>
    </row>
    <row r="208" s="2" customFormat="1" ht="16.8" customHeight="1">
      <c r="A208" s="41"/>
      <c r="B208" s="47"/>
      <c r="C208" s="301" t="s">
        <v>19</v>
      </c>
      <c r="D208" s="301" t="s">
        <v>1066</v>
      </c>
      <c r="E208" s="20" t="s">
        <v>19</v>
      </c>
      <c r="F208" s="302">
        <v>-11.956</v>
      </c>
      <c r="G208" s="41"/>
      <c r="H208" s="47"/>
    </row>
    <row r="209" s="2" customFormat="1" ht="16.8" customHeight="1">
      <c r="A209" s="41"/>
      <c r="B209" s="47"/>
      <c r="C209" s="301" t="s">
        <v>19</v>
      </c>
      <c r="D209" s="301" t="s">
        <v>1067</v>
      </c>
      <c r="E209" s="20" t="s">
        <v>19</v>
      </c>
      <c r="F209" s="302">
        <v>29.338000000000001</v>
      </c>
      <c r="G209" s="41"/>
      <c r="H209" s="47"/>
    </row>
    <row r="210" s="2" customFormat="1" ht="16.8" customHeight="1">
      <c r="A210" s="41"/>
      <c r="B210" s="47"/>
      <c r="C210" s="301" t="s">
        <v>19</v>
      </c>
      <c r="D210" s="301" t="s">
        <v>1068</v>
      </c>
      <c r="E210" s="20" t="s">
        <v>19</v>
      </c>
      <c r="F210" s="302">
        <v>-30.015000000000001</v>
      </c>
      <c r="G210" s="41"/>
      <c r="H210" s="47"/>
    </row>
    <row r="211" s="2" customFormat="1" ht="16.8" customHeight="1">
      <c r="A211" s="41"/>
      <c r="B211" s="47"/>
      <c r="C211" s="301" t="s">
        <v>1001</v>
      </c>
      <c r="D211" s="301" t="s">
        <v>224</v>
      </c>
      <c r="E211" s="20" t="s">
        <v>19</v>
      </c>
      <c r="F211" s="302">
        <v>54.991</v>
      </c>
      <c r="G211" s="41"/>
      <c r="H211" s="47"/>
    </row>
    <row r="212" s="2" customFormat="1" ht="16.8" customHeight="1">
      <c r="A212" s="41"/>
      <c r="B212" s="47"/>
      <c r="C212" s="303" t="s">
        <v>1275</v>
      </c>
      <c r="D212" s="41"/>
      <c r="E212" s="41"/>
      <c r="F212" s="41"/>
      <c r="G212" s="41"/>
      <c r="H212" s="47"/>
    </row>
    <row r="213" s="2" customFormat="1" ht="16.8" customHeight="1">
      <c r="A213" s="41"/>
      <c r="B213" s="47"/>
      <c r="C213" s="301" t="s">
        <v>364</v>
      </c>
      <c r="D213" s="301" t="s">
        <v>365</v>
      </c>
      <c r="E213" s="20" t="s">
        <v>102</v>
      </c>
      <c r="F213" s="302">
        <v>54.991</v>
      </c>
      <c r="G213" s="41"/>
      <c r="H213" s="47"/>
    </row>
    <row r="214" s="2" customFormat="1" ht="16.8" customHeight="1">
      <c r="A214" s="41"/>
      <c r="B214" s="47"/>
      <c r="C214" s="301" t="s">
        <v>378</v>
      </c>
      <c r="D214" s="301" t="s">
        <v>379</v>
      </c>
      <c r="E214" s="20" t="s">
        <v>126</v>
      </c>
      <c r="F214" s="302">
        <v>93.484999999999999</v>
      </c>
      <c r="G214" s="41"/>
      <c r="H214" s="47"/>
    </row>
    <row r="215" s="2" customFormat="1" ht="16.8" customHeight="1">
      <c r="A215" s="41"/>
      <c r="B215" s="47"/>
      <c r="C215" s="297" t="s">
        <v>998</v>
      </c>
      <c r="D215" s="298" t="s">
        <v>999</v>
      </c>
      <c r="E215" s="299" t="s">
        <v>102</v>
      </c>
      <c r="F215" s="300">
        <v>58.530000000000001</v>
      </c>
      <c r="G215" s="41"/>
      <c r="H215" s="47"/>
    </row>
    <row r="216" s="2" customFormat="1" ht="16.8" customHeight="1">
      <c r="A216" s="41"/>
      <c r="B216" s="47"/>
      <c r="C216" s="301" t="s">
        <v>19</v>
      </c>
      <c r="D216" s="301" t="s">
        <v>1053</v>
      </c>
      <c r="E216" s="20" t="s">
        <v>19</v>
      </c>
      <c r="F216" s="302">
        <v>0</v>
      </c>
      <c r="G216" s="41"/>
      <c r="H216" s="47"/>
    </row>
    <row r="217" s="2" customFormat="1" ht="16.8" customHeight="1">
      <c r="A217" s="41"/>
      <c r="B217" s="47"/>
      <c r="C217" s="301" t="s">
        <v>19</v>
      </c>
      <c r="D217" s="301" t="s">
        <v>1037</v>
      </c>
      <c r="E217" s="20" t="s">
        <v>19</v>
      </c>
      <c r="F217" s="302">
        <v>0</v>
      </c>
      <c r="G217" s="41"/>
      <c r="H217" s="47"/>
    </row>
    <row r="218" s="2" customFormat="1" ht="16.8" customHeight="1">
      <c r="A218" s="41"/>
      <c r="B218" s="47"/>
      <c r="C218" s="301" t="s">
        <v>19</v>
      </c>
      <c r="D218" s="301" t="s">
        <v>1038</v>
      </c>
      <c r="E218" s="20" t="s">
        <v>19</v>
      </c>
      <c r="F218" s="302">
        <v>27.562999999999999</v>
      </c>
      <c r="G218" s="41"/>
      <c r="H218" s="47"/>
    </row>
    <row r="219" s="2" customFormat="1" ht="16.8" customHeight="1">
      <c r="A219" s="41"/>
      <c r="B219" s="47"/>
      <c r="C219" s="301" t="s">
        <v>19</v>
      </c>
      <c r="D219" s="301" t="s">
        <v>1054</v>
      </c>
      <c r="E219" s="20" t="s">
        <v>19</v>
      </c>
      <c r="F219" s="302">
        <v>0</v>
      </c>
      <c r="G219" s="41"/>
      <c r="H219" s="47"/>
    </row>
    <row r="220" s="2" customFormat="1" ht="16.8" customHeight="1">
      <c r="A220" s="41"/>
      <c r="B220" s="47"/>
      <c r="C220" s="301" t="s">
        <v>19</v>
      </c>
      <c r="D220" s="301" t="s">
        <v>314</v>
      </c>
      <c r="E220" s="20" t="s">
        <v>19</v>
      </c>
      <c r="F220" s="302">
        <v>30.966999999999999</v>
      </c>
      <c r="G220" s="41"/>
      <c r="H220" s="47"/>
    </row>
    <row r="221" s="2" customFormat="1" ht="16.8" customHeight="1">
      <c r="A221" s="41"/>
      <c r="B221" s="47"/>
      <c r="C221" s="301" t="s">
        <v>998</v>
      </c>
      <c r="D221" s="301" t="s">
        <v>1041</v>
      </c>
      <c r="E221" s="20" t="s">
        <v>19</v>
      </c>
      <c r="F221" s="302">
        <v>58.530000000000001</v>
      </c>
      <c r="G221" s="41"/>
      <c r="H221" s="47"/>
    </row>
    <row r="222" s="2" customFormat="1" ht="16.8" customHeight="1">
      <c r="A222" s="41"/>
      <c r="B222" s="47"/>
      <c r="C222" s="303" t="s">
        <v>1275</v>
      </c>
      <c r="D222" s="41"/>
      <c r="E222" s="41"/>
      <c r="F222" s="41"/>
      <c r="G222" s="41"/>
      <c r="H222" s="47"/>
    </row>
    <row r="223" s="2" customFormat="1" ht="16.8" customHeight="1">
      <c r="A223" s="41"/>
      <c r="B223" s="47"/>
      <c r="C223" s="301" t="s">
        <v>303</v>
      </c>
      <c r="D223" s="301" t="s">
        <v>304</v>
      </c>
      <c r="E223" s="20" t="s">
        <v>102</v>
      </c>
      <c r="F223" s="302">
        <v>42.509999999999998</v>
      </c>
      <c r="G223" s="41"/>
      <c r="H223" s="47"/>
    </row>
    <row r="224" s="2" customFormat="1" ht="16.8" customHeight="1">
      <c r="A224" s="41"/>
      <c r="B224" s="47"/>
      <c r="C224" s="301" t="s">
        <v>364</v>
      </c>
      <c r="D224" s="301" t="s">
        <v>365</v>
      </c>
      <c r="E224" s="20" t="s">
        <v>102</v>
      </c>
      <c r="F224" s="302">
        <v>54.991</v>
      </c>
      <c r="G224" s="41"/>
      <c r="H224" s="47"/>
    </row>
    <row r="225" s="2" customFormat="1" ht="16.8" customHeight="1">
      <c r="A225" s="41"/>
      <c r="B225" s="47"/>
      <c r="C225" s="297" t="s">
        <v>1007</v>
      </c>
      <c r="D225" s="298" t="s">
        <v>1008</v>
      </c>
      <c r="E225" s="299" t="s">
        <v>102</v>
      </c>
      <c r="F225" s="300">
        <v>26.489999999999998</v>
      </c>
      <c r="G225" s="41"/>
      <c r="H225" s="47"/>
    </row>
    <row r="226" s="2" customFormat="1" ht="16.8" customHeight="1">
      <c r="A226" s="41"/>
      <c r="B226" s="47"/>
      <c r="C226" s="301" t="s">
        <v>19</v>
      </c>
      <c r="D226" s="301" t="s">
        <v>1043</v>
      </c>
      <c r="E226" s="20" t="s">
        <v>19</v>
      </c>
      <c r="F226" s="302">
        <v>0</v>
      </c>
      <c r="G226" s="41"/>
      <c r="H226" s="47"/>
    </row>
    <row r="227" s="2" customFormat="1" ht="16.8" customHeight="1">
      <c r="A227" s="41"/>
      <c r="B227" s="47"/>
      <c r="C227" s="301" t="s">
        <v>19</v>
      </c>
      <c r="D227" s="301" t="s">
        <v>1055</v>
      </c>
      <c r="E227" s="20" t="s">
        <v>19</v>
      </c>
      <c r="F227" s="302">
        <v>26.625</v>
      </c>
      <c r="G227" s="41"/>
      <c r="H227" s="47"/>
    </row>
    <row r="228" s="2" customFormat="1" ht="16.8" customHeight="1">
      <c r="A228" s="41"/>
      <c r="B228" s="47"/>
      <c r="C228" s="301" t="s">
        <v>19</v>
      </c>
      <c r="D228" s="301" t="s">
        <v>1056</v>
      </c>
      <c r="E228" s="20" t="s">
        <v>19</v>
      </c>
      <c r="F228" s="302">
        <v>-0.13500000000000001</v>
      </c>
      <c r="G228" s="41"/>
      <c r="H228" s="47"/>
    </row>
    <row r="229" s="2" customFormat="1" ht="16.8" customHeight="1">
      <c r="A229" s="41"/>
      <c r="B229" s="47"/>
      <c r="C229" s="301" t="s">
        <v>19</v>
      </c>
      <c r="D229" s="301" t="s">
        <v>1057</v>
      </c>
      <c r="E229" s="20" t="s">
        <v>19</v>
      </c>
      <c r="F229" s="302">
        <v>0</v>
      </c>
      <c r="G229" s="41"/>
      <c r="H229" s="47"/>
    </row>
    <row r="230" s="2" customFormat="1" ht="16.8" customHeight="1">
      <c r="A230" s="41"/>
      <c r="B230" s="47"/>
      <c r="C230" s="301" t="s">
        <v>1007</v>
      </c>
      <c r="D230" s="301" t="s">
        <v>1041</v>
      </c>
      <c r="E230" s="20" t="s">
        <v>19</v>
      </c>
      <c r="F230" s="302">
        <v>26.489999999999998</v>
      </c>
      <c r="G230" s="41"/>
      <c r="H230" s="47"/>
    </row>
    <row r="231" s="2" customFormat="1" ht="16.8" customHeight="1">
      <c r="A231" s="41"/>
      <c r="B231" s="47"/>
      <c r="C231" s="303" t="s">
        <v>1275</v>
      </c>
      <c r="D231" s="41"/>
      <c r="E231" s="41"/>
      <c r="F231" s="41"/>
      <c r="G231" s="41"/>
      <c r="H231" s="47"/>
    </row>
    <row r="232" s="2" customFormat="1" ht="16.8" customHeight="1">
      <c r="A232" s="41"/>
      <c r="B232" s="47"/>
      <c r="C232" s="301" t="s">
        <v>303</v>
      </c>
      <c r="D232" s="301" t="s">
        <v>304</v>
      </c>
      <c r="E232" s="20" t="s">
        <v>102</v>
      </c>
      <c r="F232" s="302">
        <v>42.509999999999998</v>
      </c>
      <c r="G232" s="41"/>
      <c r="H232" s="47"/>
    </row>
    <row r="233" s="2" customFormat="1" ht="16.8" customHeight="1">
      <c r="A233" s="41"/>
      <c r="B233" s="47"/>
      <c r="C233" s="301" t="s">
        <v>364</v>
      </c>
      <c r="D233" s="301" t="s">
        <v>365</v>
      </c>
      <c r="E233" s="20" t="s">
        <v>102</v>
      </c>
      <c r="F233" s="302">
        <v>54.991</v>
      </c>
      <c r="G233" s="41"/>
      <c r="H233" s="47"/>
    </row>
    <row r="234" s="2" customFormat="1" ht="16.8" customHeight="1">
      <c r="A234" s="41"/>
      <c r="B234" s="47"/>
      <c r="C234" s="297" t="s">
        <v>990</v>
      </c>
      <c r="D234" s="298" t="s">
        <v>991</v>
      </c>
      <c r="E234" s="299" t="s">
        <v>102</v>
      </c>
      <c r="F234" s="300">
        <v>85.019999999999996</v>
      </c>
      <c r="G234" s="41"/>
      <c r="H234" s="47"/>
    </row>
    <row r="235" s="2" customFormat="1" ht="16.8" customHeight="1">
      <c r="A235" s="41"/>
      <c r="B235" s="47"/>
      <c r="C235" s="301" t="s">
        <v>19</v>
      </c>
      <c r="D235" s="301" t="s">
        <v>1053</v>
      </c>
      <c r="E235" s="20" t="s">
        <v>19</v>
      </c>
      <c r="F235" s="302">
        <v>0</v>
      </c>
      <c r="G235" s="41"/>
      <c r="H235" s="47"/>
    </row>
    <row r="236" s="2" customFormat="1" ht="16.8" customHeight="1">
      <c r="A236" s="41"/>
      <c r="B236" s="47"/>
      <c r="C236" s="301" t="s">
        <v>19</v>
      </c>
      <c r="D236" s="301" t="s">
        <v>1037</v>
      </c>
      <c r="E236" s="20" t="s">
        <v>19</v>
      </c>
      <c r="F236" s="302">
        <v>0</v>
      </c>
      <c r="G236" s="41"/>
      <c r="H236" s="47"/>
    </row>
    <row r="237" s="2" customFormat="1" ht="16.8" customHeight="1">
      <c r="A237" s="41"/>
      <c r="B237" s="47"/>
      <c r="C237" s="301" t="s">
        <v>19</v>
      </c>
      <c r="D237" s="301" t="s">
        <v>1038</v>
      </c>
      <c r="E237" s="20" t="s">
        <v>19</v>
      </c>
      <c r="F237" s="302">
        <v>27.562999999999999</v>
      </c>
      <c r="G237" s="41"/>
      <c r="H237" s="47"/>
    </row>
    <row r="238" s="2" customFormat="1" ht="16.8" customHeight="1">
      <c r="A238" s="41"/>
      <c r="B238" s="47"/>
      <c r="C238" s="301" t="s">
        <v>19</v>
      </c>
      <c r="D238" s="301" t="s">
        <v>1054</v>
      </c>
      <c r="E238" s="20" t="s">
        <v>19</v>
      </c>
      <c r="F238" s="302">
        <v>0</v>
      </c>
      <c r="G238" s="41"/>
      <c r="H238" s="47"/>
    </row>
    <row r="239" s="2" customFormat="1" ht="16.8" customHeight="1">
      <c r="A239" s="41"/>
      <c r="B239" s="47"/>
      <c r="C239" s="301" t="s">
        <v>19</v>
      </c>
      <c r="D239" s="301" t="s">
        <v>314</v>
      </c>
      <c r="E239" s="20" t="s">
        <v>19</v>
      </c>
      <c r="F239" s="302">
        <v>30.966999999999999</v>
      </c>
      <c r="G239" s="41"/>
      <c r="H239" s="47"/>
    </row>
    <row r="240" s="2" customFormat="1" ht="16.8" customHeight="1">
      <c r="A240" s="41"/>
      <c r="B240" s="47"/>
      <c r="C240" s="301" t="s">
        <v>19</v>
      </c>
      <c r="D240" s="301" t="s">
        <v>1043</v>
      </c>
      <c r="E240" s="20" t="s">
        <v>19</v>
      </c>
      <c r="F240" s="302">
        <v>0</v>
      </c>
      <c r="G240" s="41"/>
      <c r="H240" s="47"/>
    </row>
    <row r="241" s="2" customFormat="1" ht="16.8" customHeight="1">
      <c r="A241" s="41"/>
      <c r="B241" s="47"/>
      <c r="C241" s="301" t="s">
        <v>19</v>
      </c>
      <c r="D241" s="301" t="s">
        <v>1055</v>
      </c>
      <c r="E241" s="20" t="s">
        <v>19</v>
      </c>
      <c r="F241" s="302">
        <v>26.625</v>
      </c>
      <c r="G241" s="41"/>
      <c r="H241" s="47"/>
    </row>
    <row r="242" s="2" customFormat="1" ht="16.8" customHeight="1">
      <c r="A242" s="41"/>
      <c r="B242" s="47"/>
      <c r="C242" s="301" t="s">
        <v>19</v>
      </c>
      <c r="D242" s="301" t="s">
        <v>1056</v>
      </c>
      <c r="E242" s="20" t="s">
        <v>19</v>
      </c>
      <c r="F242" s="302">
        <v>-0.13500000000000001</v>
      </c>
      <c r="G242" s="41"/>
      <c r="H242" s="47"/>
    </row>
    <row r="243" s="2" customFormat="1" ht="16.8" customHeight="1">
      <c r="A243" s="41"/>
      <c r="B243" s="47"/>
      <c r="C243" s="301" t="s">
        <v>19</v>
      </c>
      <c r="D243" s="301" t="s">
        <v>1057</v>
      </c>
      <c r="E243" s="20" t="s">
        <v>19</v>
      </c>
      <c r="F243" s="302">
        <v>0</v>
      </c>
      <c r="G243" s="41"/>
      <c r="H243" s="47"/>
    </row>
    <row r="244" s="2" customFormat="1" ht="16.8" customHeight="1">
      <c r="A244" s="41"/>
      <c r="B244" s="47"/>
      <c r="C244" s="301" t="s">
        <v>990</v>
      </c>
      <c r="D244" s="301" t="s">
        <v>224</v>
      </c>
      <c r="E244" s="20" t="s">
        <v>19</v>
      </c>
      <c r="F244" s="302">
        <v>85.019999999999996</v>
      </c>
      <c r="G244" s="41"/>
      <c r="H244" s="47"/>
    </row>
    <row r="245" s="2" customFormat="1" ht="16.8" customHeight="1">
      <c r="A245" s="41"/>
      <c r="B245" s="47"/>
      <c r="C245" s="303" t="s">
        <v>1275</v>
      </c>
      <c r="D245" s="41"/>
      <c r="E245" s="41"/>
      <c r="F245" s="41"/>
      <c r="G245" s="41"/>
      <c r="H245" s="47"/>
    </row>
    <row r="246" s="2" customFormat="1" ht="16.8" customHeight="1">
      <c r="A246" s="41"/>
      <c r="B246" s="47"/>
      <c r="C246" s="301" t="s">
        <v>303</v>
      </c>
      <c r="D246" s="301" t="s">
        <v>304</v>
      </c>
      <c r="E246" s="20" t="s">
        <v>102</v>
      </c>
      <c r="F246" s="302">
        <v>42.509999999999998</v>
      </c>
      <c r="G246" s="41"/>
      <c r="H246" s="47"/>
    </row>
    <row r="247" s="2" customFormat="1" ht="16.8" customHeight="1">
      <c r="A247" s="41"/>
      <c r="B247" s="47"/>
      <c r="C247" s="301" t="s">
        <v>290</v>
      </c>
      <c r="D247" s="301" t="s">
        <v>291</v>
      </c>
      <c r="E247" s="20" t="s">
        <v>102</v>
      </c>
      <c r="F247" s="302">
        <v>42.509999999999998</v>
      </c>
      <c r="G247" s="41"/>
      <c r="H247" s="47"/>
    </row>
    <row r="248" s="2" customFormat="1" ht="16.8" customHeight="1">
      <c r="A248" s="41"/>
      <c r="B248" s="47"/>
      <c r="C248" s="297" t="s">
        <v>993</v>
      </c>
      <c r="D248" s="298" t="s">
        <v>994</v>
      </c>
      <c r="E248" s="299" t="s">
        <v>102</v>
      </c>
      <c r="F248" s="300">
        <v>30.952999999999999</v>
      </c>
      <c r="G248" s="41"/>
      <c r="H248" s="47"/>
    </row>
    <row r="249" s="2" customFormat="1" ht="16.8" customHeight="1">
      <c r="A249" s="41"/>
      <c r="B249" s="47"/>
      <c r="C249" s="301" t="s">
        <v>19</v>
      </c>
      <c r="D249" s="301" t="s">
        <v>1036</v>
      </c>
      <c r="E249" s="20" t="s">
        <v>19</v>
      </c>
      <c r="F249" s="302">
        <v>0</v>
      </c>
      <c r="G249" s="41"/>
      <c r="H249" s="47"/>
    </row>
    <row r="250" s="2" customFormat="1" ht="16.8" customHeight="1">
      <c r="A250" s="41"/>
      <c r="B250" s="47"/>
      <c r="C250" s="301" t="s">
        <v>19</v>
      </c>
      <c r="D250" s="301" t="s">
        <v>1037</v>
      </c>
      <c r="E250" s="20" t="s">
        <v>19</v>
      </c>
      <c r="F250" s="302">
        <v>0</v>
      </c>
      <c r="G250" s="41"/>
      <c r="H250" s="47"/>
    </row>
    <row r="251" s="2" customFormat="1" ht="16.8" customHeight="1">
      <c r="A251" s="41"/>
      <c r="B251" s="47"/>
      <c r="C251" s="301" t="s">
        <v>19</v>
      </c>
      <c r="D251" s="301" t="s">
        <v>1038</v>
      </c>
      <c r="E251" s="20" t="s">
        <v>19</v>
      </c>
      <c r="F251" s="302">
        <v>27.562999999999999</v>
      </c>
      <c r="G251" s="41"/>
      <c r="H251" s="47"/>
    </row>
    <row r="252" s="2" customFormat="1" ht="16.8" customHeight="1">
      <c r="A252" s="41"/>
      <c r="B252" s="47"/>
      <c r="C252" s="301" t="s">
        <v>19</v>
      </c>
      <c r="D252" s="301" t="s">
        <v>1039</v>
      </c>
      <c r="E252" s="20" t="s">
        <v>19</v>
      </c>
      <c r="F252" s="302">
        <v>0</v>
      </c>
      <c r="G252" s="41"/>
      <c r="H252" s="47"/>
    </row>
    <row r="253" s="2" customFormat="1" ht="16.8" customHeight="1">
      <c r="A253" s="41"/>
      <c r="B253" s="47"/>
      <c r="C253" s="301" t="s">
        <v>19</v>
      </c>
      <c r="D253" s="301" t="s">
        <v>1040</v>
      </c>
      <c r="E253" s="20" t="s">
        <v>19</v>
      </c>
      <c r="F253" s="302">
        <v>3.3900000000000001</v>
      </c>
      <c r="G253" s="41"/>
      <c r="H253" s="47"/>
    </row>
    <row r="254" s="2" customFormat="1" ht="16.8" customHeight="1">
      <c r="A254" s="41"/>
      <c r="B254" s="47"/>
      <c r="C254" s="301" t="s">
        <v>993</v>
      </c>
      <c r="D254" s="301" t="s">
        <v>1041</v>
      </c>
      <c r="E254" s="20" t="s">
        <v>19</v>
      </c>
      <c r="F254" s="302">
        <v>30.952999999999999</v>
      </c>
      <c r="G254" s="41"/>
      <c r="H254" s="47"/>
    </row>
    <row r="255" s="2" customFormat="1" ht="16.8" customHeight="1">
      <c r="A255" s="41"/>
      <c r="B255" s="47"/>
      <c r="C255" s="303" t="s">
        <v>1275</v>
      </c>
      <c r="D255" s="41"/>
      <c r="E255" s="41"/>
      <c r="F255" s="41"/>
      <c r="G255" s="41"/>
      <c r="H255" s="47"/>
    </row>
    <row r="256" s="2" customFormat="1" ht="16.8" customHeight="1">
      <c r="A256" s="41"/>
      <c r="B256" s="47"/>
      <c r="C256" s="301" t="s">
        <v>1032</v>
      </c>
      <c r="D256" s="301" t="s">
        <v>1033</v>
      </c>
      <c r="E256" s="20" t="s">
        <v>102</v>
      </c>
      <c r="F256" s="302">
        <v>18.324999999999999</v>
      </c>
      <c r="G256" s="41"/>
      <c r="H256" s="47"/>
    </row>
    <row r="257" s="2" customFormat="1" ht="16.8" customHeight="1">
      <c r="A257" s="41"/>
      <c r="B257" s="47"/>
      <c r="C257" s="301" t="s">
        <v>1048</v>
      </c>
      <c r="D257" s="301" t="s">
        <v>1049</v>
      </c>
      <c r="E257" s="20" t="s">
        <v>102</v>
      </c>
      <c r="F257" s="302">
        <v>15.477</v>
      </c>
      <c r="G257" s="41"/>
      <c r="H257" s="47"/>
    </row>
    <row r="258" s="2" customFormat="1" ht="16.8" customHeight="1">
      <c r="A258" s="41"/>
      <c r="B258" s="47"/>
      <c r="C258" s="301" t="s">
        <v>364</v>
      </c>
      <c r="D258" s="301" t="s">
        <v>365</v>
      </c>
      <c r="E258" s="20" t="s">
        <v>102</v>
      </c>
      <c r="F258" s="302">
        <v>54.991</v>
      </c>
      <c r="G258" s="41"/>
      <c r="H258" s="47"/>
    </row>
    <row r="259" s="2" customFormat="1" ht="16.8" customHeight="1">
      <c r="A259" s="41"/>
      <c r="B259" s="47"/>
      <c r="C259" s="297" t="s">
        <v>1003</v>
      </c>
      <c r="D259" s="298" t="s">
        <v>1004</v>
      </c>
      <c r="E259" s="299" t="s">
        <v>102</v>
      </c>
      <c r="F259" s="300">
        <v>2.8479999999999999</v>
      </c>
      <c r="G259" s="41"/>
      <c r="H259" s="47"/>
    </row>
    <row r="260" s="2" customFormat="1" ht="16.8" customHeight="1">
      <c r="A260" s="41"/>
      <c r="B260" s="47"/>
      <c r="C260" s="301" t="s">
        <v>19</v>
      </c>
      <c r="D260" s="301" t="s">
        <v>1042</v>
      </c>
      <c r="E260" s="20" t="s">
        <v>19</v>
      </c>
      <c r="F260" s="302">
        <v>0</v>
      </c>
      <c r="G260" s="41"/>
      <c r="H260" s="47"/>
    </row>
    <row r="261" s="2" customFormat="1" ht="16.8" customHeight="1">
      <c r="A261" s="41"/>
      <c r="B261" s="47"/>
      <c r="C261" s="301" t="s">
        <v>19</v>
      </c>
      <c r="D261" s="301" t="s">
        <v>1043</v>
      </c>
      <c r="E261" s="20" t="s">
        <v>19</v>
      </c>
      <c r="F261" s="302">
        <v>0</v>
      </c>
      <c r="G261" s="41"/>
      <c r="H261" s="47"/>
    </row>
    <row r="262" s="2" customFormat="1" ht="16.8" customHeight="1">
      <c r="A262" s="41"/>
      <c r="B262" s="47"/>
      <c r="C262" s="301" t="s">
        <v>19</v>
      </c>
      <c r="D262" s="301" t="s">
        <v>1044</v>
      </c>
      <c r="E262" s="20" t="s">
        <v>19</v>
      </c>
      <c r="F262" s="302">
        <v>2.8479999999999999</v>
      </c>
      <c r="G262" s="41"/>
      <c r="H262" s="47"/>
    </row>
    <row r="263" s="2" customFormat="1" ht="16.8" customHeight="1">
      <c r="A263" s="41"/>
      <c r="B263" s="47"/>
      <c r="C263" s="301" t="s">
        <v>1003</v>
      </c>
      <c r="D263" s="301" t="s">
        <v>1041</v>
      </c>
      <c r="E263" s="20" t="s">
        <v>19</v>
      </c>
      <c r="F263" s="302">
        <v>2.8479999999999999</v>
      </c>
      <c r="G263" s="41"/>
      <c r="H263" s="47"/>
    </row>
    <row r="264" s="2" customFormat="1" ht="16.8" customHeight="1">
      <c r="A264" s="41"/>
      <c r="B264" s="47"/>
      <c r="C264" s="303" t="s">
        <v>1275</v>
      </c>
      <c r="D264" s="41"/>
      <c r="E264" s="41"/>
      <c r="F264" s="41"/>
      <c r="G264" s="41"/>
      <c r="H264" s="47"/>
    </row>
    <row r="265" s="2" customFormat="1" ht="16.8" customHeight="1">
      <c r="A265" s="41"/>
      <c r="B265" s="47"/>
      <c r="C265" s="301" t="s">
        <v>1032</v>
      </c>
      <c r="D265" s="301" t="s">
        <v>1033</v>
      </c>
      <c r="E265" s="20" t="s">
        <v>102</v>
      </c>
      <c r="F265" s="302">
        <v>18.324999999999999</v>
      </c>
      <c r="G265" s="41"/>
      <c r="H265" s="47"/>
    </row>
    <row r="266" s="2" customFormat="1" ht="16.8" customHeight="1">
      <c r="A266" s="41"/>
      <c r="B266" s="47"/>
      <c r="C266" s="301" t="s">
        <v>364</v>
      </c>
      <c r="D266" s="301" t="s">
        <v>365</v>
      </c>
      <c r="E266" s="20" t="s">
        <v>102</v>
      </c>
      <c r="F266" s="302">
        <v>54.991</v>
      </c>
      <c r="G266" s="41"/>
      <c r="H266" s="47"/>
    </row>
    <row r="267" s="2" customFormat="1" ht="16.8" customHeight="1">
      <c r="A267" s="41"/>
      <c r="B267" s="47"/>
      <c r="C267" s="297" t="s">
        <v>996</v>
      </c>
      <c r="D267" s="298" t="s">
        <v>108</v>
      </c>
      <c r="E267" s="299" t="s">
        <v>102</v>
      </c>
      <c r="F267" s="300">
        <v>51.874000000000002</v>
      </c>
      <c r="G267" s="41"/>
      <c r="H267" s="47"/>
    </row>
    <row r="268" s="2" customFormat="1" ht="16.8" customHeight="1">
      <c r="A268" s="41"/>
      <c r="B268" s="47"/>
      <c r="C268" s="301" t="s">
        <v>19</v>
      </c>
      <c r="D268" s="301" t="s">
        <v>1036</v>
      </c>
      <c r="E268" s="20" t="s">
        <v>19</v>
      </c>
      <c r="F268" s="302">
        <v>0</v>
      </c>
      <c r="G268" s="41"/>
      <c r="H268" s="47"/>
    </row>
    <row r="269" s="2" customFormat="1" ht="16.8" customHeight="1">
      <c r="A269" s="41"/>
      <c r="B269" s="47"/>
      <c r="C269" s="301" t="s">
        <v>19</v>
      </c>
      <c r="D269" s="301" t="s">
        <v>1070</v>
      </c>
      <c r="E269" s="20" t="s">
        <v>19</v>
      </c>
      <c r="F269" s="302">
        <v>21.859000000000002</v>
      </c>
      <c r="G269" s="41"/>
      <c r="H269" s="47"/>
    </row>
    <row r="270" s="2" customFormat="1" ht="16.8" customHeight="1">
      <c r="A270" s="41"/>
      <c r="B270" s="47"/>
      <c r="C270" s="301" t="s">
        <v>19</v>
      </c>
      <c r="D270" s="301" t="s">
        <v>1071</v>
      </c>
      <c r="E270" s="20" t="s">
        <v>19</v>
      </c>
      <c r="F270" s="302">
        <v>0</v>
      </c>
      <c r="G270" s="41"/>
      <c r="H270" s="47"/>
    </row>
    <row r="271" s="2" customFormat="1" ht="16.8" customHeight="1">
      <c r="A271" s="41"/>
      <c r="B271" s="47"/>
      <c r="C271" s="301" t="s">
        <v>19</v>
      </c>
      <c r="D271" s="301" t="s">
        <v>1072</v>
      </c>
      <c r="E271" s="20" t="s">
        <v>19</v>
      </c>
      <c r="F271" s="302">
        <v>0</v>
      </c>
      <c r="G271" s="41"/>
      <c r="H271" s="47"/>
    </row>
    <row r="272" s="2" customFormat="1" ht="16.8" customHeight="1">
      <c r="A272" s="41"/>
      <c r="B272" s="47"/>
      <c r="C272" s="301" t="s">
        <v>19</v>
      </c>
      <c r="D272" s="301" t="s">
        <v>1040</v>
      </c>
      <c r="E272" s="20" t="s">
        <v>19</v>
      </c>
      <c r="F272" s="302">
        <v>3.3900000000000001</v>
      </c>
      <c r="G272" s="41"/>
      <c r="H272" s="47"/>
    </row>
    <row r="273" s="2" customFormat="1" ht="16.8" customHeight="1">
      <c r="A273" s="41"/>
      <c r="B273" s="47"/>
      <c r="C273" s="301" t="s">
        <v>19</v>
      </c>
      <c r="D273" s="301" t="s">
        <v>1073</v>
      </c>
      <c r="E273" s="20" t="s">
        <v>19</v>
      </c>
      <c r="F273" s="302">
        <v>0</v>
      </c>
      <c r="G273" s="41"/>
      <c r="H273" s="47"/>
    </row>
    <row r="274" s="2" customFormat="1" ht="16.8" customHeight="1">
      <c r="A274" s="41"/>
      <c r="B274" s="47"/>
      <c r="C274" s="301" t="s">
        <v>19</v>
      </c>
      <c r="D274" s="301" t="s">
        <v>1074</v>
      </c>
      <c r="E274" s="20" t="s">
        <v>19</v>
      </c>
      <c r="F274" s="302">
        <v>26.625</v>
      </c>
      <c r="G274" s="41"/>
      <c r="H274" s="47"/>
    </row>
    <row r="275" s="2" customFormat="1" ht="16.8" customHeight="1">
      <c r="A275" s="41"/>
      <c r="B275" s="47"/>
      <c r="C275" s="301" t="s">
        <v>996</v>
      </c>
      <c r="D275" s="301" t="s">
        <v>224</v>
      </c>
      <c r="E275" s="20" t="s">
        <v>19</v>
      </c>
      <c r="F275" s="302">
        <v>51.874000000000002</v>
      </c>
      <c r="G275" s="41"/>
      <c r="H275" s="47"/>
    </row>
    <row r="276" s="2" customFormat="1" ht="16.8" customHeight="1">
      <c r="A276" s="41"/>
      <c r="B276" s="47"/>
      <c r="C276" s="303" t="s">
        <v>1275</v>
      </c>
      <c r="D276" s="41"/>
      <c r="E276" s="41"/>
      <c r="F276" s="41"/>
      <c r="G276" s="41"/>
      <c r="H276" s="47"/>
    </row>
    <row r="277" s="2" customFormat="1" ht="16.8" customHeight="1">
      <c r="A277" s="41"/>
      <c r="B277" s="47"/>
      <c r="C277" s="301" t="s">
        <v>385</v>
      </c>
      <c r="D277" s="301" t="s">
        <v>386</v>
      </c>
      <c r="E277" s="20" t="s">
        <v>102</v>
      </c>
      <c r="F277" s="302">
        <v>51.874000000000002</v>
      </c>
      <c r="G277" s="41"/>
      <c r="H277" s="47"/>
    </row>
    <row r="278" s="2" customFormat="1" ht="16.8" customHeight="1">
      <c r="A278" s="41"/>
      <c r="B278" s="47"/>
      <c r="C278" s="301" t="s">
        <v>355</v>
      </c>
      <c r="D278" s="301" t="s">
        <v>356</v>
      </c>
      <c r="E278" s="20" t="s">
        <v>102</v>
      </c>
      <c r="F278" s="302">
        <v>127.66</v>
      </c>
      <c r="G278" s="41"/>
      <c r="H278" s="47"/>
    </row>
    <row r="279" s="2" customFormat="1" ht="16.8" customHeight="1">
      <c r="A279" s="41"/>
      <c r="B279" s="47"/>
      <c r="C279" s="301" t="s">
        <v>372</v>
      </c>
      <c r="D279" s="301" t="s">
        <v>373</v>
      </c>
      <c r="E279" s="20" t="s">
        <v>102</v>
      </c>
      <c r="F279" s="302">
        <v>63.829999999999998</v>
      </c>
      <c r="G279" s="41"/>
      <c r="H279" s="47"/>
    </row>
    <row r="280" s="2" customFormat="1" ht="16.8" customHeight="1">
      <c r="A280" s="41"/>
      <c r="B280" s="47"/>
      <c r="C280" s="297" t="s">
        <v>1010</v>
      </c>
      <c r="D280" s="298" t="s">
        <v>1011</v>
      </c>
      <c r="E280" s="299" t="s">
        <v>102</v>
      </c>
      <c r="F280" s="300">
        <v>21.859000000000002</v>
      </c>
      <c r="G280" s="41"/>
      <c r="H280" s="47"/>
    </row>
    <row r="281" s="2" customFormat="1" ht="16.8" customHeight="1">
      <c r="A281" s="41"/>
      <c r="B281" s="47"/>
      <c r="C281" s="301" t="s">
        <v>19</v>
      </c>
      <c r="D281" s="301" t="s">
        <v>1036</v>
      </c>
      <c r="E281" s="20" t="s">
        <v>19</v>
      </c>
      <c r="F281" s="302">
        <v>0</v>
      </c>
      <c r="G281" s="41"/>
      <c r="H281" s="47"/>
    </row>
    <row r="282" s="2" customFormat="1" ht="16.8" customHeight="1">
      <c r="A282" s="41"/>
      <c r="B282" s="47"/>
      <c r="C282" s="301" t="s">
        <v>19</v>
      </c>
      <c r="D282" s="301" t="s">
        <v>1070</v>
      </c>
      <c r="E282" s="20" t="s">
        <v>19</v>
      </c>
      <c r="F282" s="302">
        <v>21.859000000000002</v>
      </c>
      <c r="G282" s="41"/>
      <c r="H282" s="47"/>
    </row>
    <row r="283" s="2" customFormat="1" ht="16.8" customHeight="1">
      <c r="A283" s="41"/>
      <c r="B283" s="47"/>
      <c r="C283" s="301" t="s">
        <v>1010</v>
      </c>
      <c r="D283" s="301" t="s">
        <v>1041</v>
      </c>
      <c r="E283" s="20" t="s">
        <v>19</v>
      </c>
      <c r="F283" s="302">
        <v>21.859000000000002</v>
      </c>
      <c r="G283" s="41"/>
      <c r="H283" s="47"/>
    </row>
    <row r="284" s="2" customFormat="1" ht="16.8" customHeight="1">
      <c r="A284" s="41"/>
      <c r="B284" s="47"/>
      <c r="C284" s="303" t="s">
        <v>1275</v>
      </c>
      <c r="D284" s="41"/>
      <c r="E284" s="41"/>
      <c r="F284" s="41"/>
      <c r="G284" s="41"/>
      <c r="H284" s="47"/>
    </row>
    <row r="285" s="2" customFormat="1" ht="16.8" customHeight="1">
      <c r="A285" s="41"/>
      <c r="B285" s="47"/>
      <c r="C285" s="301" t="s">
        <v>385</v>
      </c>
      <c r="D285" s="301" t="s">
        <v>386</v>
      </c>
      <c r="E285" s="20" t="s">
        <v>102</v>
      </c>
      <c r="F285" s="302">
        <v>51.874000000000002</v>
      </c>
      <c r="G285" s="41"/>
      <c r="H285" s="47"/>
    </row>
    <row r="286" s="2" customFormat="1" ht="16.8" customHeight="1">
      <c r="A286" s="41"/>
      <c r="B286" s="47"/>
      <c r="C286" s="301" t="s">
        <v>364</v>
      </c>
      <c r="D286" s="301" t="s">
        <v>365</v>
      </c>
      <c r="E286" s="20" t="s">
        <v>102</v>
      </c>
      <c r="F286" s="302">
        <v>54.991</v>
      </c>
      <c r="G286" s="41"/>
      <c r="H286" s="47"/>
    </row>
    <row r="287" s="2" customFormat="1" ht="16.8" customHeight="1">
      <c r="A287" s="41"/>
      <c r="B287" s="47"/>
      <c r="C287" s="297" t="s">
        <v>1013</v>
      </c>
      <c r="D287" s="298" t="s">
        <v>1014</v>
      </c>
      <c r="E287" s="299" t="s">
        <v>102</v>
      </c>
      <c r="F287" s="300">
        <v>30.015000000000001</v>
      </c>
      <c r="G287" s="41"/>
      <c r="H287" s="47"/>
    </row>
    <row r="288" s="2" customFormat="1" ht="16.8" customHeight="1">
      <c r="A288" s="41"/>
      <c r="B288" s="47"/>
      <c r="C288" s="301" t="s">
        <v>19</v>
      </c>
      <c r="D288" s="301" t="s">
        <v>1071</v>
      </c>
      <c r="E288" s="20" t="s">
        <v>19</v>
      </c>
      <c r="F288" s="302">
        <v>0</v>
      </c>
      <c r="G288" s="41"/>
      <c r="H288" s="47"/>
    </row>
    <row r="289" s="2" customFormat="1" ht="16.8" customHeight="1">
      <c r="A289" s="41"/>
      <c r="B289" s="47"/>
      <c r="C289" s="301" t="s">
        <v>19</v>
      </c>
      <c r="D289" s="301" t="s">
        <v>1072</v>
      </c>
      <c r="E289" s="20" t="s">
        <v>19</v>
      </c>
      <c r="F289" s="302">
        <v>0</v>
      </c>
      <c r="G289" s="41"/>
      <c r="H289" s="47"/>
    </row>
    <row r="290" s="2" customFormat="1" ht="16.8" customHeight="1">
      <c r="A290" s="41"/>
      <c r="B290" s="47"/>
      <c r="C290" s="301" t="s">
        <v>19</v>
      </c>
      <c r="D290" s="301" t="s">
        <v>1040</v>
      </c>
      <c r="E290" s="20" t="s">
        <v>19</v>
      </c>
      <c r="F290" s="302">
        <v>3.3900000000000001</v>
      </c>
      <c r="G290" s="41"/>
      <c r="H290" s="47"/>
    </row>
    <row r="291" s="2" customFormat="1" ht="16.8" customHeight="1">
      <c r="A291" s="41"/>
      <c r="B291" s="47"/>
      <c r="C291" s="301" t="s">
        <v>19</v>
      </c>
      <c r="D291" s="301" t="s">
        <v>1073</v>
      </c>
      <c r="E291" s="20" t="s">
        <v>19</v>
      </c>
      <c r="F291" s="302">
        <v>0</v>
      </c>
      <c r="G291" s="41"/>
      <c r="H291" s="47"/>
    </row>
    <row r="292" s="2" customFormat="1" ht="16.8" customHeight="1">
      <c r="A292" s="41"/>
      <c r="B292" s="47"/>
      <c r="C292" s="301" t="s">
        <v>19</v>
      </c>
      <c r="D292" s="301" t="s">
        <v>1074</v>
      </c>
      <c r="E292" s="20" t="s">
        <v>19</v>
      </c>
      <c r="F292" s="302">
        <v>26.625</v>
      </c>
      <c r="G292" s="41"/>
      <c r="H292" s="47"/>
    </row>
    <row r="293" s="2" customFormat="1" ht="16.8" customHeight="1">
      <c r="A293" s="41"/>
      <c r="B293" s="47"/>
      <c r="C293" s="301" t="s">
        <v>1013</v>
      </c>
      <c r="D293" s="301" t="s">
        <v>1041</v>
      </c>
      <c r="E293" s="20" t="s">
        <v>19</v>
      </c>
      <c r="F293" s="302">
        <v>30.015000000000001</v>
      </c>
      <c r="G293" s="41"/>
      <c r="H293" s="47"/>
    </row>
    <row r="294" s="2" customFormat="1" ht="16.8" customHeight="1">
      <c r="A294" s="41"/>
      <c r="B294" s="47"/>
      <c r="C294" s="303" t="s">
        <v>1275</v>
      </c>
      <c r="D294" s="41"/>
      <c r="E294" s="41"/>
      <c r="F294" s="41"/>
      <c r="G294" s="41"/>
      <c r="H294" s="47"/>
    </row>
    <row r="295" s="2" customFormat="1" ht="16.8" customHeight="1">
      <c r="A295" s="41"/>
      <c r="B295" s="47"/>
      <c r="C295" s="301" t="s">
        <v>385</v>
      </c>
      <c r="D295" s="301" t="s">
        <v>386</v>
      </c>
      <c r="E295" s="20" t="s">
        <v>102</v>
      </c>
      <c r="F295" s="302">
        <v>51.874000000000002</v>
      </c>
      <c r="G295" s="41"/>
      <c r="H295" s="47"/>
    </row>
    <row r="296" s="2" customFormat="1" ht="16.8" customHeight="1">
      <c r="A296" s="41"/>
      <c r="B296" s="47"/>
      <c r="C296" s="301" t="s">
        <v>364</v>
      </c>
      <c r="D296" s="301" t="s">
        <v>365</v>
      </c>
      <c r="E296" s="20" t="s">
        <v>102</v>
      </c>
      <c r="F296" s="302">
        <v>54.991</v>
      </c>
      <c r="G296" s="41"/>
      <c r="H296" s="47"/>
    </row>
    <row r="297" s="2" customFormat="1" ht="7.44" customHeight="1">
      <c r="A297" s="41"/>
      <c r="B297" s="160"/>
      <c r="C297" s="161"/>
      <c r="D297" s="161"/>
      <c r="E297" s="161"/>
      <c r="F297" s="161"/>
      <c r="G297" s="161"/>
      <c r="H297" s="47"/>
    </row>
    <row r="298" s="2" customFormat="1">
      <c r="A298" s="41"/>
      <c r="B298" s="41"/>
      <c r="C298" s="41"/>
      <c r="D298" s="41"/>
      <c r="E298" s="41"/>
      <c r="F298" s="41"/>
      <c r="G298" s="41"/>
      <c r="H298" s="41"/>
    </row>
  </sheetData>
  <sheetProtection sheet="1" formatColumns="0" formatRows="0" objects="1" scenarios="1" spinCount="100000" saltValue="K0cVnGXmWyH4iybmkZL+S5XOVKtpSxAsR1PvUR3H3R3FFoict+xu1gJ+DB1Q8MQe8J4N+UEJkW3X4nPjGWmcSg==" hashValue="g9sjkEeXn+94YUXmpeC6R6Dd1myZ23XjXuNUQ1Y/WSklFAHuQen6GwgXMMr9wbRYR46hM6QMnccs6dUPgrdjC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1279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1280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1281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1282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1283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1284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1285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1286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1287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1288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1289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83</v>
      </c>
      <c r="F18" s="315" t="s">
        <v>1290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1291</v>
      </c>
      <c r="F19" s="315" t="s">
        <v>1292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1293</v>
      </c>
      <c r="F20" s="315" t="s">
        <v>1294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90</v>
      </c>
      <c r="F21" s="315" t="s">
        <v>91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1295</v>
      </c>
      <c r="F22" s="315" t="s">
        <v>1296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1297</v>
      </c>
      <c r="F23" s="315" t="s">
        <v>1298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1299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1300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1301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1302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1303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1304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1305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1306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1307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174</v>
      </c>
      <c r="F36" s="315"/>
      <c r="G36" s="315" t="s">
        <v>1308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1309</v>
      </c>
      <c r="F37" s="315"/>
      <c r="G37" s="315" t="s">
        <v>1310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57</v>
      </c>
      <c r="F38" s="315"/>
      <c r="G38" s="315" t="s">
        <v>1311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58</v>
      </c>
      <c r="F39" s="315"/>
      <c r="G39" s="315" t="s">
        <v>1312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175</v>
      </c>
      <c r="F40" s="315"/>
      <c r="G40" s="315" t="s">
        <v>1313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176</v>
      </c>
      <c r="F41" s="315"/>
      <c r="G41" s="315" t="s">
        <v>1314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1315</v>
      </c>
      <c r="F42" s="315"/>
      <c r="G42" s="315" t="s">
        <v>1316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1317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1318</v>
      </c>
      <c r="F44" s="315"/>
      <c r="G44" s="315" t="s">
        <v>1319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178</v>
      </c>
      <c r="F45" s="315"/>
      <c r="G45" s="315" t="s">
        <v>1320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1321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1322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1323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1324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1325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1326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1327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1328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1329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1330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1331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1332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1333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1334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1335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1336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1337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1338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1339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1340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1341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1342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1343</v>
      </c>
      <c r="D76" s="333"/>
      <c r="E76" s="333"/>
      <c r="F76" s="333" t="s">
        <v>1344</v>
      </c>
      <c r="G76" s="334"/>
      <c r="H76" s="333" t="s">
        <v>58</v>
      </c>
      <c r="I76" s="333" t="s">
        <v>61</v>
      </c>
      <c r="J76" s="333" t="s">
        <v>1345</v>
      </c>
      <c r="K76" s="332"/>
    </row>
    <row r="77" s="1" customFormat="1" ht="17.25" customHeight="1">
      <c r="B77" s="330"/>
      <c r="C77" s="335" t="s">
        <v>1346</v>
      </c>
      <c r="D77" s="335"/>
      <c r="E77" s="335"/>
      <c r="F77" s="336" t="s">
        <v>1347</v>
      </c>
      <c r="G77" s="337"/>
      <c r="H77" s="335"/>
      <c r="I77" s="335"/>
      <c r="J77" s="335" t="s">
        <v>1348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57</v>
      </c>
      <c r="D79" s="340"/>
      <c r="E79" s="340"/>
      <c r="F79" s="341" t="s">
        <v>1349</v>
      </c>
      <c r="G79" s="342"/>
      <c r="H79" s="318" t="s">
        <v>1350</v>
      </c>
      <c r="I79" s="318" t="s">
        <v>1351</v>
      </c>
      <c r="J79" s="318">
        <v>20</v>
      </c>
      <c r="K79" s="332"/>
    </row>
    <row r="80" s="1" customFormat="1" ht="15" customHeight="1">
      <c r="B80" s="330"/>
      <c r="C80" s="318" t="s">
        <v>1352</v>
      </c>
      <c r="D80" s="318"/>
      <c r="E80" s="318"/>
      <c r="F80" s="341" t="s">
        <v>1349</v>
      </c>
      <c r="G80" s="342"/>
      <c r="H80" s="318" t="s">
        <v>1353</v>
      </c>
      <c r="I80" s="318" t="s">
        <v>1351</v>
      </c>
      <c r="J80" s="318">
        <v>120</v>
      </c>
      <c r="K80" s="332"/>
    </row>
    <row r="81" s="1" customFormat="1" ht="15" customHeight="1">
      <c r="B81" s="343"/>
      <c r="C81" s="318" t="s">
        <v>1354</v>
      </c>
      <c r="D81" s="318"/>
      <c r="E81" s="318"/>
      <c r="F81" s="341" t="s">
        <v>1355</v>
      </c>
      <c r="G81" s="342"/>
      <c r="H81" s="318" t="s">
        <v>1356</v>
      </c>
      <c r="I81" s="318" t="s">
        <v>1351</v>
      </c>
      <c r="J81" s="318">
        <v>50</v>
      </c>
      <c r="K81" s="332"/>
    </row>
    <row r="82" s="1" customFormat="1" ht="15" customHeight="1">
      <c r="B82" s="343"/>
      <c r="C82" s="318" t="s">
        <v>1357</v>
      </c>
      <c r="D82" s="318"/>
      <c r="E82" s="318"/>
      <c r="F82" s="341" t="s">
        <v>1349</v>
      </c>
      <c r="G82" s="342"/>
      <c r="H82" s="318" t="s">
        <v>1358</v>
      </c>
      <c r="I82" s="318" t="s">
        <v>1359</v>
      </c>
      <c r="J82" s="318"/>
      <c r="K82" s="332"/>
    </row>
    <row r="83" s="1" customFormat="1" ht="15" customHeight="1">
      <c r="B83" s="343"/>
      <c r="C83" s="344" t="s">
        <v>1360</v>
      </c>
      <c r="D83" s="344"/>
      <c r="E83" s="344"/>
      <c r="F83" s="345" t="s">
        <v>1355</v>
      </c>
      <c r="G83" s="344"/>
      <c r="H83" s="344" t="s">
        <v>1361</v>
      </c>
      <c r="I83" s="344" t="s">
        <v>1351</v>
      </c>
      <c r="J83" s="344">
        <v>15</v>
      </c>
      <c r="K83" s="332"/>
    </row>
    <row r="84" s="1" customFormat="1" ht="15" customHeight="1">
      <c r="B84" s="343"/>
      <c r="C84" s="344" t="s">
        <v>1362</v>
      </c>
      <c r="D84" s="344"/>
      <c r="E84" s="344"/>
      <c r="F84" s="345" t="s">
        <v>1355</v>
      </c>
      <c r="G84" s="344"/>
      <c r="H84" s="344" t="s">
        <v>1363</v>
      </c>
      <c r="I84" s="344" t="s">
        <v>1351</v>
      </c>
      <c r="J84" s="344">
        <v>15</v>
      </c>
      <c r="K84" s="332"/>
    </row>
    <row r="85" s="1" customFormat="1" ht="15" customHeight="1">
      <c r="B85" s="343"/>
      <c r="C85" s="344" t="s">
        <v>1364</v>
      </c>
      <c r="D85" s="344"/>
      <c r="E85" s="344"/>
      <c r="F85" s="345" t="s">
        <v>1355</v>
      </c>
      <c r="G85" s="344"/>
      <c r="H85" s="344" t="s">
        <v>1365</v>
      </c>
      <c r="I85" s="344" t="s">
        <v>1351</v>
      </c>
      <c r="J85" s="344">
        <v>20</v>
      </c>
      <c r="K85" s="332"/>
    </row>
    <row r="86" s="1" customFormat="1" ht="15" customHeight="1">
      <c r="B86" s="343"/>
      <c r="C86" s="344" t="s">
        <v>1366</v>
      </c>
      <c r="D86" s="344"/>
      <c r="E86" s="344"/>
      <c r="F86" s="345" t="s">
        <v>1355</v>
      </c>
      <c r="G86" s="344"/>
      <c r="H86" s="344" t="s">
        <v>1367</v>
      </c>
      <c r="I86" s="344" t="s">
        <v>1351</v>
      </c>
      <c r="J86" s="344">
        <v>20</v>
      </c>
      <c r="K86" s="332"/>
    </row>
    <row r="87" s="1" customFormat="1" ht="15" customHeight="1">
      <c r="B87" s="343"/>
      <c r="C87" s="318" t="s">
        <v>1368</v>
      </c>
      <c r="D87" s="318"/>
      <c r="E87" s="318"/>
      <c r="F87" s="341" t="s">
        <v>1355</v>
      </c>
      <c r="G87" s="342"/>
      <c r="H87" s="318" t="s">
        <v>1369</v>
      </c>
      <c r="I87" s="318" t="s">
        <v>1351</v>
      </c>
      <c r="J87" s="318">
        <v>50</v>
      </c>
      <c r="K87" s="332"/>
    </row>
    <row r="88" s="1" customFormat="1" ht="15" customHeight="1">
      <c r="B88" s="343"/>
      <c r="C88" s="318" t="s">
        <v>1370</v>
      </c>
      <c r="D88" s="318"/>
      <c r="E88" s="318"/>
      <c r="F88" s="341" t="s">
        <v>1355</v>
      </c>
      <c r="G88" s="342"/>
      <c r="H88" s="318" t="s">
        <v>1371</v>
      </c>
      <c r="I88" s="318" t="s">
        <v>1351</v>
      </c>
      <c r="J88" s="318">
        <v>20</v>
      </c>
      <c r="K88" s="332"/>
    </row>
    <row r="89" s="1" customFormat="1" ht="15" customHeight="1">
      <c r="B89" s="343"/>
      <c r="C89" s="318" t="s">
        <v>1372</v>
      </c>
      <c r="D89" s="318"/>
      <c r="E89" s="318"/>
      <c r="F89" s="341" t="s">
        <v>1355</v>
      </c>
      <c r="G89" s="342"/>
      <c r="H89" s="318" t="s">
        <v>1373</v>
      </c>
      <c r="I89" s="318" t="s">
        <v>1351</v>
      </c>
      <c r="J89" s="318">
        <v>20</v>
      </c>
      <c r="K89" s="332"/>
    </row>
    <row r="90" s="1" customFormat="1" ht="15" customHeight="1">
      <c r="B90" s="343"/>
      <c r="C90" s="318" t="s">
        <v>1374</v>
      </c>
      <c r="D90" s="318"/>
      <c r="E90" s="318"/>
      <c r="F90" s="341" t="s">
        <v>1355</v>
      </c>
      <c r="G90" s="342"/>
      <c r="H90" s="318" t="s">
        <v>1375</v>
      </c>
      <c r="I90" s="318" t="s">
        <v>1351</v>
      </c>
      <c r="J90" s="318">
        <v>50</v>
      </c>
      <c r="K90" s="332"/>
    </row>
    <row r="91" s="1" customFormat="1" ht="15" customHeight="1">
      <c r="B91" s="343"/>
      <c r="C91" s="318" t="s">
        <v>1376</v>
      </c>
      <c r="D91" s="318"/>
      <c r="E91" s="318"/>
      <c r="F91" s="341" t="s">
        <v>1355</v>
      </c>
      <c r="G91" s="342"/>
      <c r="H91" s="318" t="s">
        <v>1376</v>
      </c>
      <c r="I91" s="318" t="s">
        <v>1351</v>
      </c>
      <c r="J91" s="318">
        <v>50</v>
      </c>
      <c r="K91" s="332"/>
    </row>
    <row r="92" s="1" customFormat="1" ht="15" customHeight="1">
      <c r="B92" s="343"/>
      <c r="C92" s="318" t="s">
        <v>1377</v>
      </c>
      <c r="D92" s="318"/>
      <c r="E92" s="318"/>
      <c r="F92" s="341" t="s">
        <v>1355</v>
      </c>
      <c r="G92" s="342"/>
      <c r="H92" s="318" t="s">
        <v>1378</v>
      </c>
      <c r="I92" s="318" t="s">
        <v>1351</v>
      </c>
      <c r="J92" s="318">
        <v>255</v>
      </c>
      <c r="K92" s="332"/>
    </row>
    <row r="93" s="1" customFormat="1" ht="15" customHeight="1">
      <c r="B93" s="343"/>
      <c r="C93" s="318" t="s">
        <v>1379</v>
      </c>
      <c r="D93" s="318"/>
      <c r="E93" s="318"/>
      <c r="F93" s="341" t="s">
        <v>1349</v>
      </c>
      <c r="G93" s="342"/>
      <c r="H93" s="318" t="s">
        <v>1380</v>
      </c>
      <c r="I93" s="318" t="s">
        <v>1381</v>
      </c>
      <c r="J93" s="318"/>
      <c r="K93" s="332"/>
    </row>
    <row r="94" s="1" customFormat="1" ht="15" customHeight="1">
      <c r="B94" s="343"/>
      <c r="C94" s="318" t="s">
        <v>1382</v>
      </c>
      <c r="D94" s="318"/>
      <c r="E94" s="318"/>
      <c r="F94" s="341" t="s">
        <v>1349</v>
      </c>
      <c r="G94" s="342"/>
      <c r="H94" s="318" t="s">
        <v>1383</v>
      </c>
      <c r="I94" s="318" t="s">
        <v>1384</v>
      </c>
      <c r="J94" s="318"/>
      <c r="K94" s="332"/>
    </row>
    <row r="95" s="1" customFormat="1" ht="15" customHeight="1">
      <c r="B95" s="343"/>
      <c r="C95" s="318" t="s">
        <v>1385</v>
      </c>
      <c r="D95" s="318"/>
      <c r="E95" s="318"/>
      <c r="F95" s="341" t="s">
        <v>1349</v>
      </c>
      <c r="G95" s="342"/>
      <c r="H95" s="318" t="s">
        <v>1385</v>
      </c>
      <c r="I95" s="318" t="s">
        <v>1384</v>
      </c>
      <c r="J95" s="318"/>
      <c r="K95" s="332"/>
    </row>
    <row r="96" s="1" customFormat="1" ht="15" customHeight="1">
      <c r="B96" s="343"/>
      <c r="C96" s="318" t="s">
        <v>42</v>
      </c>
      <c r="D96" s="318"/>
      <c r="E96" s="318"/>
      <c r="F96" s="341" t="s">
        <v>1349</v>
      </c>
      <c r="G96" s="342"/>
      <c r="H96" s="318" t="s">
        <v>1386</v>
      </c>
      <c r="I96" s="318" t="s">
        <v>1384</v>
      </c>
      <c r="J96" s="318"/>
      <c r="K96" s="332"/>
    </row>
    <row r="97" s="1" customFormat="1" ht="15" customHeight="1">
      <c r="B97" s="343"/>
      <c r="C97" s="318" t="s">
        <v>52</v>
      </c>
      <c r="D97" s="318"/>
      <c r="E97" s="318"/>
      <c r="F97" s="341" t="s">
        <v>1349</v>
      </c>
      <c r="G97" s="342"/>
      <c r="H97" s="318" t="s">
        <v>1387</v>
      </c>
      <c r="I97" s="318" t="s">
        <v>1384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1388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1343</v>
      </c>
      <c r="D103" s="333"/>
      <c r="E103" s="333"/>
      <c r="F103" s="333" t="s">
        <v>1344</v>
      </c>
      <c r="G103" s="334"/>
      <c r="H103" s="333" t="s">
        <v>58</v>
      </c>
      <c r="I103" s="333" t="s">
        <v>61</v>
      </c>
      <c r="J103" s="333" t="s">
        <v>1345</v>
      </c>
      <c r="K103" s="332"/>
    </row>
    <row r="104" s="1" customFormat="1" ht="17.25" customHeight="1">
      <c r="B104" s="330"/>
      <c r="C104" s="335" t="s">
        <v>1346</v>
      </c>
      <c r="D104" s="335"/>
      <c r="E104" s="335"/>
      <c r="F104" s="336" t="s">
        <v>1347</v>
      </c>
      <c r="G104" s="337"/>
      <c r="H104" s="335"/>
      <c r="I104" s="335"/>
      <c r="J104" s="335" t="s">
        <v>1348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57</v>
      </c>
      <c r="D106" s="340"/>
      <c r="E106" s="340"/>
      <c r="F106" s="341" t="s">
        <v>1349</v>
      </c>
      <c r="G106" s="318"/>
      <c r="H106" s="318" t="s">
        <v>1389</v>
      </c>
      <c r="I106" s="318" t="s">
        <v>1351</v>
      </c>
      <c r="J106" s="318">
        <v>20</v>
      </c>
      <c r="K106" s="332"/>
    </row>
    <row r="107" s="1" customFormat="1" ht="15" customHeight="1">
      <c r="B107" s="330"/>
      <c r="C107" s="318" t="s">
        <v>1352</v>
      </c>
      <c r="D107" s="318"/>
      <c r="E107" s="318"/>
      <c r="F107" s="341" t="s">
        <v>1349</v>
      </c>
      <c r="G107" s="318"/>
      <c r="H107" s="318" t="s">
        <v>1389</v>
      </c>
      <c r="I107" s="318" t="s">
        <v>1351</v>
      </c>
      <c r="J107" s="318">
        <v>120</v>
      </c>
      <c r="K107" s="332"/>
    </row>
    <row r="108" s="1" customFormat="1" ht="15" customHeight="1">
      <c r="B108" s="343"/>
      <c r="C108" s="318" t="s">
        <v>1354</v>
      </c>
      <c r="D108" s="318"/>
      <c r="E108" s="318"/>
      <c r="F108" s="341" t="s">
        <v>1355</v>
      </c>
      <c r="G108" s="318"/>
      <c r="H108" s="318" t="s">
        <v>1389</v>
      </c>
      <c r="I108" s="318" t="s">
        <v>1351</v>
      </c>
      <c r="J108" s="318">
        <v>50</v>
      </c>
      <c r="K108" s="332"/>
    </row>
    <row r="109" s="1" customFormat="1" ht="15" customHeight="1">
      <c r="B109" s="343"/>
      <c r="C109" s="318" t="s">
        <v>1357</v>
      </c>
      <c r="D109" s="318"/>
      <c r="E109" s="318"/>
      <c r="F109" s="341" t="s">
        <v>1349</v>
      </c>
      <c r="G109" s="318"/>
      <c r="H109" s="318" t="s">
        <v>1389</v>
      </c>
      <c r="I109" s="318" t="s">
        <v>1359</v>
      </c>
      <c r="J109" s="318"/>
      <c r="K109" s="332"/>
    </row>
    <row r="110" s="1" customFormat="1" ht="15" customHeight="1">
      <c r="B110" s="343"/>
      <c r="C110" s="318" t="s">
        <v>1368</v>
      </c>
      <c r="D110" s="318"/>
      <c r="E110" s="318"/>
      <c r="F110" s="341" t="s">
        <v>1355</v>
      </c>
      <c r="G110" s="318"/>
      <c r="H110" s="318" t="s">
        <v>1389</v>
      </c>
      <c r="I110" s="318" t="s">
        <v>1351</v>
      </c>
      <c r="J110" s="318">
        <v>50</v>
      </c>
      <c r="K110" s="332"/>
    </row>
    <row r="111" s="1" customFormat="1" ht="15" customHeight="1">
      <c r="B111" s="343"/>
      <c r="C111" s="318" t="s">
        <v>1376</v>
      </c>
      <c r="D111" s="318"/>
      <c r="E111" s="318"/>
      <c r="F111" s="341" t="s">
        <v>1355</v>
      </c>
      <c r="G111" s="318"/>
      <c r="H111" s="318" t="s">
        <v>1389</v>
      </c>
      <c r="I111" s="318" t="s">
        <v>1351</v>
      </c>
      <c r="J111" s="318">
        <v>50</v>
      </c>
      <c r="K111" s="332"/>
    </row>
    <row r="112" s="1" customFormat="1" ht="15" customHeight="1">
      <c r="B112" s="343"/>
      <c r="C112" s="318" t="s">
        <v>1374</v>
      </c>
      <c r="D112" s="318"/>
      <c r="E112" s="318"/>
      <c r="F112" s="341" t="s">
        <v>1355</v>
      </c>
      <c r="G112" s="318"/>
      <c r="H112" s="318" t="s">
        <v>1389</v>
      </c>
      <c r="I112" s="318" t="s">
        <v>1351</v>
      </c>
      <c r="J112" s="318">
        <v>50</v>
      </c>
      <c r="K112" s="332"/>
    </row>
    <row r="113" s="1" customFormat="1" ht="15" customHeight="1">
      <c r="B113" s="343"/>
      <c r="C113" s="318" t="s">
        <v>57</v>
      </c>
      <c r="D113" s="318"/>
      <c r="E113" s="318"/>
      <c r="F113" s="341" t="s">
        <v>1349</v>
      </c>
      <c r="G113" s="318"/>
      <c r="H113" s="318" t="s">
        <v>1390</v>
      </c>
      <c r="I113" s="318" t="s">
        <v>1351</v>
      </c>
      <c r="J113" s="318">
        <v>20</v>
      </c>
      <c r="K113" s="332"/>
    </row>
    <row r="114" s="1" customFormat="1" ht="15" customHeight="1">
      <c r="B114" s="343"/>
      <c r="C114" s="318" t="s">
        <v>1391</v>
      </c>
      <c r="D114" s="318"/>
      <c r="E114" s="318"/>
      <c r="F114" s="341" t="s">
        <v>1349</v>
      </c>
      <c r="G114" s="318"/>
      <c r="H114" s="318" t="s">
        <v>1392</v>
      </c>
      <c r="I114" s="318" t="s">
        <v>1351</v>
      </c>
      <c r="J114" s="318">
        <v>120</v>
      </c>
      <c r="K114" s="332"/>
    </row>
    <row r="115" s="1" customFormat="1" ht="15" customHeight="1">
      <c r="B115" s="343"/>
      <c r="C115" s="318" t="s">
        <v>42</v>
      </c>
      <c r="D115" s="318"/>
      <c r="E115" s="318"/>
      <c r="F115" s="341" t="s">
        <v>1349</v>
      </c>
      <c r="G115" s="318"/>
      <c r="H115" s="318" t="s">
        <v>1393</v>
      </c>
      <c r="I115" s="318" t="s">
        <v>1384</v>
      </c>
      <c r="J115" s="318"/>
      <c r="K115" s="332"/>
    </row>
    <row r="116" s="1" customFormat="1" ht="15" customHeight="1">
      <c r="B116" s="343"/>
      <c r="C116" s="318" t="s">
        <v>52</v>
      </c>
      <c r="D116" s="318"/>
      <c r="E116" s="318"/>
      <c r="F116" s="341" t="s">
        <v>1349</v>
      </c>
      <c r="G116" s="318"/>
      <c r="H116" s="318" t="s">
        <v>1394</v>
      </c>
      <c r="I116" s="318" t="s">
        <v>1384</v>
      </c>
      <c r="J116" s="318"/>
      <c r="K116" s="332"/>
    </row>
    <row r="117" s="1" customFormat="1" ht="15" customHeight="1">
      <c r="B117" s="343"/>
      <c r="C117" s="318" t="s">
        <v>61</v>
      </c>
      <c r="D117" s="318"/>
      <c r="E117" s="318"/>
      <c r="F117" s="341" t="s">
        <v>1349</v>
      </c>
      <c r="G117" s="318"/>
      <c r="H117" s="318" t="s">
        <v>1395</v>
      </c>
      <c r="I117" s="318" t="s">
        <v>1396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1397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1343</v>
      </c>
      <c r="D123" s="333"/>
      <c r="E123" s="333"/>
      <c r="F123" s="333" t="s">
        <v>1344</v>
      </c>
      <c r="G123" s="334"/>
      <c r="H123" s="333" t="s">
        <v>58</v>
      </c>
      <c r="I123" s="333" t="s">
        <v>61</v>
      </c>
      <c r="J123" s="333" t="s">
        <v>1345</v>
      </c>
      <c r="K123" s="362"/>
    </row>
    <row r="124" s="1" customFormat="1" ht="17.25" customHeight="1">
      <c r="B124" s="361"/>
      <c r="C124" s="335" t="s">
        <v>1346</v>
      </c>
      <c r="D124" s="335"/>
      <c r="E124" s="335"/>
      <c r="F124" s="336" t="s">
        <v>1347</v>
      </c>
      <c r="G124" s="337"/>
      <c r="H124" s="335"/>
      <c r="I124" s="335"/>
      <c r="J124" s="335" t="s">
        <v>1348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1352</v>
      </c>
      <c r="D126" s="340"/>
      <c r="E126" s="340"/>
      <c r="F126" s="341" t="s">
        <v>1349</v>
      </c>
      <c r="G126" s="318"/>
      <c r="H126" s="318" t="s">
        <v>1389</v>
      </c>
      <c r="I126" s="318" t="s">
        <v>1351</v>
      </c>
      <c r="J126" s="318">
        <v>120</v>
      </c>
      <c r="K126" s="366"/>
    </row>
    <row r="127" s="1" customFormat="1" ht="15" customHeight="1">
      <c r="B127" s="363"/>
      <c r="C127" s="318" t="s">
        <v>1398</v>
      </c>
      <c r="D127" s="318"/>
      <c r="E127" s="318"/>
      <c r="F127" s="341" t="s">
        <v>1349</v>
      </c>
      <c r="G127" s="318"/>
      <c r="H127" s="318" t="s">
        <v>1399</v>
      </c>
      <c r="I127" s="318" t="s">
        <v>1351</v>
      </c>
      <c r="J127" s="318" t="s">
        <v>1400</v>
      </c>
      <c r="K127" s="366"/>
    </row>
    <row r="128" s="1" customFormat="1" ht="15" customHeight="1">
      <c r="B128" s="363"/>
      <c r="C128" s="318" t="s">
        <v>1297</v>
      </c>
      <c r="D128" s="318"/>
      <c r="E128" s="318"/>
      <c r="F128" s="341" t="s">
        <v>1349</v>
      </c>
      <c r="G128" s="318"/>
      <c r="H128" s="318" t="s">
        <v>1401</v>
      </c>
      <c r="I128" s="318" t="s">
        <v>1351</v>
      </c>
      <c r="J128" s="318" t="s">
        <v>1400</v>
      </c>
      <c r="K128" s="366"/>
    </row>
    <row r="129" s="1" customFormat="1" ht="15" customHeight="1">
      <c r="B129" s="363"/>
      <c r="C129" s="318" t="s">
        <v>1360</v>
      </c>
      <c r="D129" s="318"/>
      <c r="E129" s="318"/>
      <c r="F129" s="341" t="s">
        <v>1355</v>
      </c>
      <c r="G129" s="318"/>
      <c r="H129" s="318" t="s">
        <v>1361</v>
      </c>
      <c r="I129" s="318" t="s">
        <v>1351</v>
      </c>
      <c r="J129" s="318">
        <v>15</v>
      </c>
      <c r="K129" s="366"/>
    </row>
    <row r="130" s="1" customFormat="1" ht="15" customHeight="1">
      <c r="B130" s="363"/>
      <c r="C130" s="344" t="s">
        <v>1362</v>
      </c>
      <c r="D130" s="344"/>
      <c r="E130" s="344"/>
      <c r="F130" s="345" t="s">
        <v>1355</v>
      </c>
      <c r="G130" s="344"/>
      <c r="H130" s="344" t="s">
        <v>1363</v>
      </c>
      <c r="I130" s="344" t="s">
        <v>1351</v>
      </c>
      <c r="J130" s="344">
        <v>15</v>
      </c>
      <c r="K130" s="366"/>
    </row>
    <row r="131" s="1" customFormat="1" ht="15" customHeight="1">
      <c r="B131" s="363"/>
      <c r="C131" s="344" t="s">
        <v>1364</v>
      </c>
      <c r="D131" s="344"/>
      <c r="E131" s="344"/>
      <c r="F131" s="345" t="s">
        <v>1355</v>
      </c>
      <c r="G131" s="344"/>
      <c r="H131" s="344" t="s">
        <v>1365</v>
      </c>
      <c r="I131" s="344" t="s">
        <v>1351</v>
      </c>
      <c r="J131" s="344">
        <v>20</v>
      </c>
      <c r="K131" s="366"/>
    </row>
    <row r="132" s="1" customFormat="1" ht="15" customHeight="1">
      <c r="B132" s="363"/>
      <c r="C132" s="344" t="s">
        <v>1366</v>
      </c>
      <c r="D132" s="344"/>
      <c r="E132" s="344"/>
      <c r="F132" s="345" t="s">
        <v>1355</v>
      </c>
      <c r="G132" s="344"/>
      <c r="H132" s="344" t="s">
        <v>1367</v>
      </c>
      <c r="I132" s="344" t="s">
        <v>1351</v>
      </c>
      <c r="J132" s="344">
        <v>20</v>
      </c>
      <c r="K132" s="366"/>
    </row>
    <row r="133" s="1" customFormat="1" ht="15" customHeight="1">
      <c r="B133" s="363"/>
      <c r="C133" s="318" t="s">
        <v>1354</v>
      </c>
      <c r="D133" s="318"/>
      <c r="E133" s="318"/>
      <c r="F133" s="341" t="s">
        <v>1355</v>
      </c>
      <c r="G133" s="318"/>
      <c r="H133" s="318" t="s">
        <v>1389</v>
      </c>
      <c r="I133" s="318" t="s">
        <v>1351</v>
      </c>
      <c r="J133" s="318">
        <v>50</v>
      </c>
      <c r="K133" s="366"/>
    </row>
    <row r="134" s="1" customFormat="1" ht="15" customHeight="1">
      <c r="B134" s="363"/>
      <c r="C134" s="318" t="s">
        <v>1368</v>
      </c>
      <c r="D134" s="318"/>
      <c r="E134" s="318"/>
      <c r="F134" s="341" t="s">
        <v>1355</v>
      </c>
      <c r="G134" s="318"/>
      <c r="H134" s="318" t="s">
        <v>1389</v>
      </c>
      <c r="I134" s="318" t="s">
        <v>1351</v>
      </c>
      <c r="J134" s="318">
        <v>50</v>
      </c>
      <c r="K134" s="366"/>
    </row>
    <row r="135" s="1" customFormat="1" ht="15" customHeight="1">
      <c r="B135" s="363"/>
      <c r="C135" s="318" t="s">
        <v>1374</v>
      </c>
      <c r="D135" s="318"/>
      <c r="E135" s="318"/>
      <c r="F135" s="341" t="s">
        <v>1355</v>
      </c>
      <c r="G135" s="318"/>
      <c r="H135" s="318" t="s">
        <v>1389</v>
      </c>
      <c r="I135" s="318" t="s">
        <v>1351</v>
      </c>
      <c r="J135" s="318">
        <v>50</v>
      </c>
      <c r="K135" s="366"/>
    </row>
    <row r="136" s="1" customFormat="1" ht="15" customHeight="1">
      <c r="B136" s="363"/>
      <c r="C136" s="318" t="s">
        <v>1376</v>
      </c>
      <c r="D136" s="318"/>
      <c r="E136" s="318"/>
      <c r="F136" s="341" t="s">
        <v>1355</v>
      </c>
      <c r="G136" s="318"/>
      <c r="H136" s="318" t="s">
        <v>1389</v>
      </c>
      <c r="I136" s="318" t="s">
        <v>1351</v>
      </c>
      <c r="J136" s="318">
        <v>50</v>
      </c>
      <c r="K136" s="366"/>
    </row>
    <row r="137" s="1" customFormat="1" ht="15" customHeight="1">
      <c r="B137" s="363"/>
      <c r="C137" s="318" t="s">
        <v>1377</v>
      </c>
      <c r="D137" s="318"/>
      <c r="E137" s="318"/>
      <c r="F137" s="341" t="s">
        <v>1355</v>
      </c>
      <c r="G137" s="318"/>
      <c r="H137" s="318" t="s">
        <v>1402</v>
      </c>
      <c r="I137" s="318" t="s">
        <v>1351</v>
      </c>
      <c r="J137" s="318">
        <v>255</v>
      </c>
      <c r="K137" s="366"/>
    </row>
    <row r="138" s="1" customFormat="1" ht="15" customHeight="1">
      <c r="B138" s="363"/>
      <c r="C138" s="318" t="s">
        <v>1379</v>
      </c>
      <c r="D138" s="318"/>
      <c r="E138" s="318"/>
      <c r="F138" s="341" t="s">
        <v>1349</v>
      </c>
      <c r="G138" s="318"/>
      <c r="H138" s="318" t="s">
        <v>1403</v>
      </c>
      <c r="I138" s="318" t="s">
        <v>1381</v>
      </c>
      <c r="J138" s="318"/>
      <c r="K138" s="366"/>
    </row>
    <row r="139" s="1" customFormat="1" ht="15" customHeight="1">
      <c r="B139" s="363"/>
      <c r="C139" s="318" t="s">
        <v>1382</v>
      </c>
      <c r="D139" s="318"/>
      <c r="E139" s="318"/>
      <c r="F139" s="341" t="s">
        <v>1349</v>
      </c>
      <c r="G139" s="318"/>
      <c r="H139" s="318" t="s">
        <v>1404</v>
      </c>
      <c r="I139" s="318" t="s">
        <v>1384</v>
      </c>
      <c r="J139" s="318"/>
      <c r="K139" s="366"/>
    </row>
    <row r="140" s="1" customFormat="1" ht="15" customHeight="1">
      <c r="B140" s="363"/>
      <c r="C140" s="318" t="s">
        <v>1385</v>
      </c>
      <c r="D140" s="318"/>
      <c r="E140" s="318"/>
      <c r="F140" s="341" t="s">
        <v>1349</v>
      </c>
      <c r="G140" s="318"/>
      <c r="H140" s="318" t="s">
        <v>1385</v>
      </c>
      <c r="I140" s="318" t="s">
        <v>1384</v>
      </c>
      <c r="J140" s="318"/>
      <c r="K140" s="366"/>
    </row>
    <row r="141" s="1" customFormat="1" ht="15" customHeight="1">
      <c r="B141" s="363"/>
      <c r="C141" s="318" t="s">
        <v>42</v>
      </c>
      <c r="D141" s="318"/>
      <c r="E141" s="318"/>
      <c r="F141" s="341" t="s">
        <v>1349</v>
      </c>
      <c r="G141" s="318"/>
      <c r="H141" s="318" t="s">
        <v>1405</v>
      </c>
      <c r="I141" s="318" t="s">
        <v>1384</v>
      </c>
      <c r="J141" s="318"/>
      <c r="K141" s="366"/>
    </row>
    <row r="142" s="1" customFormat="1" ht="15" customHeight="1">
      <c r="B142" s="363"/>
      <c r="C142" s="318" t="s">
        <v>1406</v>
      </c>
      <c r="D142" s="318"/>
      <c r="E142" s="318"/>
      <c r="F142" s="341" t="s">
        <v>1349</v>
      </c>
      <c r="G142" s="318"/>
      <c r="H142" s="318" t="s">
        <v>1407</v>
      </c>
      <c r="I142" s="318" t="s">
        <v>1384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1408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1343</v>
      </c>
      <c r="D148" s="333"/>
      <c r="E148" s="333"/>
      <c r="F148" s="333" t="s">
        <v>1344</v>
      </c>
      <c r="G148" s="334"/>
      <c r="H148" s="333" t="s">
        <v>58</v>
      </c>
      <c r="I148" s="333" t="s">
        <v>61</v>
      </c>
      <c r="J148" s="333" t="s">
        <v>1345</v>
      </c>
      <c r="K148" s="332"/>
    </row>
    <row r="149" s="1" customFormat="1" ht="17.25" customHeight="1">
      <c r="B149" s="330"/>
      <c r="C149" s="335" t="s">
        <v>1346</v>
      </c>
      <c r="D149" s="335"/>
      <c r="E149" s="335"/>
      <c r="F149" s="336" t="s">
        <v>1347</v>
      </c>
      <c r="G149" s="337"/>
      <c r="H149" s="335"/>
      <c r="I149" s="335"/>
      <c r="J149" s="335" t="s">
        <v>1348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1352</v>
      </c>
      <c r="D151" s="318"/>
      <c r="E151" s="318"/>
      <c r="F151" s="371" t="s">
        <v>1349</v>
      </c>
      <c r="G151" s="318"/>
      <c r="H151" s="370" t="s">
        <v>1389</v>
      </c>
      <c r="I151" s="370" t="s">
        <v>1351</v>
      </c>
      <c r="J151" s="370">
        <v>120</v>
      </c>
      <c r="K151" s="366"/>
    </row>
    <row r="152" s="1" customFormat="1" ht="15" customHeight="1">
      <c r="B152" s="343"/>
      <c r="C152" s="370" t="s">
        <v>1398</v>
      </c>
      <c r="D152" s="318"/>
      <c r="E152" s="318"/>
      <c r="F152" s="371" t="s">
        <v>1349</v>
      </c>
      <c r="G152" s="318"/>
      <c r="H152" s="370" t="s">
        <v>1409</v>
      </c>
      <c r="I152" s="370" t="s">
        <v>1351</v>
      </c>
      <c r="J152" s="370" t="s">
        <v>1400</v>
      </c>
      <c r="K152" s="366"/>
    </row>
    <row r="153" s="1" customFormat="1" ht="15" customHeight="1">
      <c r="B153" s="343"/>
      <c r="C153" s="370" t="s">
        <v>1297</v>
      </c>
      <c r="D153" s="318"/>
      <c r="E153" s="318"/>
      <c r="F153" s="371" t="s">
        <v>1349</v>
      </c>
      <c r="G153" s="318"/>
      <c r="H153" s="370" t="s">
        <v>1410</v>
      </c>
      <c r="I153" s="370" t="s">
        <v>1351</v>
      </c>
      <c r="J153" s="370" t="s">
        <v>1400</v>
      </c>
      <c r="K153" s="366"/>
    </row>
    <row r="154" s="1" customFormat="1" ht="15" customHeight="1">
      <c r="B154" s="343"/>
      <c r="C154" s="370" t="s">
        <v>1354</v>
      </c>
      <c r="D154" s="318"/>
      <c r="E154" s="318"/>
      <c r="F154" s="371" t="s">
        <v>1355</v>
      </c>
      <c r="G154" s="318"/>
      <c r="H154" s="370" t="s">
        <v>1389</v>
      </c>
      <c r="I154" s="370" t="s">
        <v>1351</v>
      </c>
      <c r="J154" s="370">
        <v>50</v>
      </c>
      <c r="K154" s="366"/>
    </row>
    <row r="155" s="1" customFormat="1" ht="15" customHeight="1">
      <c r="B155" s="343"/>
      <c r="C155" s="370" t="s">
        <v>1357</v>
      </c>
      <c r="D155" s="318"/>
      <c r="E155" s="318"/>
      <c r="F155" s="371" t="s">
        <v>1349</v>
      </c>
      <c r="G155" s="318"/>
      <c r="H155" s="370" t="s">
        <v>1389</v>
      </c>
      <c r="I155" s="370" t="s">
        <v>1359</v>
      </c>
      <c r="J155" s="370"/>
      <c r="K155" s="366"/>
    </row>
    <row r="156" s="1" customFormat="1" ht="15" customHeight="1">
      <c r="B156" s="343"/>
      <c r="C156" s="370" t="s">
        <v>1368</v>
      </c>
      <c r="D156" s="318"/>
      <c r="E156" s="318"/>
      <c r="F156" s="371" t="s">
        <v>1355</v>
      </c>
      <c r="G156" s="318"/>
      <c r="H156" s="370" t="s">
        <v>1389</v>
      </c>
      <c r="I156" s="370" t="s">
        <v>1351</v>
      </c>
      <c r="J156" s="370">
        <v>50</v>
      </c>
      <c r="K156" s="366"/>
    </row>
    <row r="157" s="1" customFormat="1" ht="15" customHeight="1">
      <c r="B157" s="343"/>
      <c r="C157" s="370" t="s">
        <v>1376</v>
      </c>
      <c r="D157" s="318"/>
      <c r="E157" s="318"/>
      <c r="F157" s="371" t="s">
        <v>1355</v>
      </c>
      <c r="G157" s="318"/>
      <c r="H157" s="370" t="s">
        <v>1389</v>
      </c>
      <c r="I157" s="370" t="s">
        <v>1351</v>
      </c>
      <c r="J157" s="370">
        <v>50</v>
      </c>
      <c r="K157" s="366"/>
    </row>
    <row r="158" s="1" customFormat="1" ht="15" customHeight="1">
      <c r="B158" s="343"/>
      <c r="C158" s="370" t="s">
        <v>1374</v>
      </c>
      <c r="D158" s="318"/>
      <c r="E158" s="318"/>
      <c r="F158" s="371" t="s">
        <v>1355</v>
      </c>
      <c r="G158" s="318"/>
      <c r="H158" s="370" t="s">
        <v>1389</v>
      </c>
      <c r="I158" s="370" t="s">
        <v>1351</v>
      </c>
      <c r="J158" s="370">
        <v>50</v>
      </c>
      <c r="K158" s="366"/>
    </row>
    <row r="159" s="1" customFormat="1" ht="15" customHeight="1">
      <c r="B159" s="343"/>
      <c r="C159" s="370" t="s">
        <v>157</v>
      </c>
      <c r="D159" s="318"/>
      <c r="E159" s="318"/>
      <c r="F159" s="371" t="s">
        <v>1349</v>
      </c>
      <c r="G159" s="318"/>
      <c r="H159" s="370" t="s">
        <v>1411</v>
      </c>
      <c r="I159" s="370" t="s">
        <v>1351</v>
      </c>
      <c r="J159" s="370" t="s">
        <v>1412</v>
      </c>
      <c r="K159" s="366"/>
    </row>
    <row r="160" s="1" customFormat="1" ht="15" customHeight="1">
      <c r="B160" s="343"/>
      <c r="C160" s="370" t="s">
        <v>1413</v>
      </c>
      <c r="D160" s="318"/>
      <c r="E160" s="318"/>
      <c r="F160" s="371" t="s">
        <v>1349</v>
      </c>
      <c r="G160" s="318"/>
      <c r="H160" s="370" t="s">
        <v>1414</v>
      </c>
      <c r="I160" s="370" t="s">
        <v>1384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1415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1343</v>
      </c>
      <c r="D166" s="333"/>
      <c r="E166" s="333"/>
      <c r="F166" s="333" t="s">
        <v>1344</v>
      </c>
      <c r="G166" s="375"/>
      <c r="H166" s="376" t="s">
        <v>58</v>
      </c>
      <c r="I166" s="376" t="s">
        <v>61</v>
      </c>
      <c r="J166" s="333" t="s">
        <v>1345</v>
      </c>
      <c r="K166" s="310"/>
    </row>
    <row r="167" s="1" customFormat="1" ht="17.25" customHeight="1">
      <c r="B167" s="311"/>
      <c r="C167" s="335" t="s">
        <v>1346</v>
      </c>
      <c r="D167" s="335"/>
      <c r="E167" s="335"/>
      <c r="F167" s="336" t="s">
        <v>1347</v>
      </c>
      <c r="G167" s="377"/>
      <c r="H167" s="378"/>
      <c r="I167" s="378"/>
      <c r="J167" s="335" t="s">
        <v>1348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1352</v>
      </c>
      <c r="D169" s="318"/>
      <c r="E169" s="318"/>
      <c r="F169" s="341" t="s">
        <v>1349</v>
      </c>
      <c r="G169" s="318"/>
      <c r="H169" s="318" t="s">
        <v>1389</v>
      </c>
      <c r="I169" s="318" t="s">
        <v>1351</v>
      </c>
      <c r="J169" s="318">
        <v>120</v>
      </c>
      <c r="K169" s="366"/>
    </row>
    <row r="170" s="1" customFormat="1" ht="15" customHeight="1">
      <c r="B170" s="343"/>
      <c r="C170" s="318" t="s">
        <v>1398</v>
      </c>
      <c r="D170" s="318"/>
      <c r="E170" s="318"/>
      <c r="F170" s="341" t="s">
        <v>1349</v>
      </c>
      <c r="G170" s="318"/>
      <c r="H170" s="318" t="s">
        <v>1399</v>
      </c>
      <c r="I170" s="318" t="s">
        <v>1351</v>
      </c>
      <c r="J170" s="318" t="s">
        <v>1400</v>
      </c>
      <c r="K170" s="366"/>
    </row>
    <row r="171" s="1" customFormat="1" ht="15" customHeight="1">
      <c r="B171" s="343"/>
      <c r="C171" s="318" t="s">
        <v>1297</v>
      </c>
      <c r="D171" s="318"/>
      <c r="E171" s="318"/>
      <c r="F171" s="341" t="s">
        <v>1349</v>
      </c>
      <c r="G171" s="318"/>
      <c r="H171" s="318" t="s">
        <v>1416</v>
      </c>
      <c r="I171" s="318" t="s">
        <v>1351</v>
      </c>
      <c r="J171" s="318" t="s">
        <v>1400</v>
      </c>
      <c r="K171" s="366"/>
    </row>
    <row r="172" s="1" customFormat="1" ht="15" customHeight="1">
      <c r="B172" s="343"/>
      <c r="C172" s="318" t="s">
        <v>1354</v>
      </c>
      <c r="D172" s="318"/>
      <c r="E172" s="318"/>
      <c r="F172" s="341" t="s">
        <v>1355</v>
      </c>
      <c r="G172" s="318"/>
      <c r="H172" s="318" t="s">
        <v>1416</v>
      </c>
      <c r="I172" s="318" t="s">
        <v>1351</v>
      </c>
      <c r="J172" s="318">
        <v>50</v>
      </c>
      <c r="K172" s="366"/>
    </row>
    <row r="173" s="1" customFormat="1" ht="15" customHeight="1">
      <c r="B173" s="343"/>
      <c r="C173" s="318" t="s">
        <v>1357</v>
      </c>
      <c r="D173" s="318"/>
      <c r="E173" s="318"/>
      <c r="F173" s="341" t="s">
        <v>1349</v>
      </c>
      <c r="G173" s="318"/>
      <c r="H173" s="318" t="s">
        <v>1416</v>
      </c>
      <c r="I173" s="318" t="s">
        <v>1359</v>
      </c>
      <c r="J173" s="318"/>
      <c r="K173" s="366"/>
    </row>
    <row r="174" s="1" customFormat="1" ht="15" customHeight="1">
      <c r="B174" s="343"/>
      <c r="C174" s="318" t="s">
        <v>1368</v>
      </c>
      <c r="D174" s="318"/>
      <c r="E174" s="318"/>
      <c r="F174" s="341" t="s">
        <v>1355</v>
      </c>
      <c r="G174" s="318"/>
      <c r="H174" s="318" t="s">
        <v>1416</v>
      </c>
      <c r="I174" s="318" t="s">
        <v>1351</v>
      </c>
      <c r="J174" s="318">
        <v>50</v>
      </c>
      <c r="K174" s="366"/>
    </row>
    <row r="175" s="1" customFormat="1" ht="15" customHeight="1">
      <c r="B175" s="343"/>
      <c r="C175" s="318" t="s">
        <v>1376</v>
      </c>
      <c r="D175" s="318"/>
      <c r="E175" s="318"/>
      <c r="F175" s="341" t="s">
        <v>1355</v>
      </c>
      <c r="G175" s="318"/>
      <c r="H175" s="318" t="s">
        <v>1416</v>
      </c>
      <c r="I175" s="318" t="s">
        <v>1351</v>
      </c>
      <c r="J175" s="318">
        <v>50</v>
      </c>
      <c r="K175" s="366"/>
    </row>
    <row r="176" s="1" customFormat="1" ht="15" customHeight="1">
      <c r="B176" s="343"/>
      <c r="C176" s="318" t="s">
        <v>1374</v>
      </c>
      <c r="D176" s="318"/>
      <c r="E176" s="318"/>
      <c r="F176" s="341" t="s">
        <v>1355</v>
      </c>
      <c r="G176" s="318"/>
      <c r="H176" s="318" t="s">
        <v>1416</v>
      </c>
      <c r="I176" s="318" t="s">
        <v>1351</v>
      </c>
      <c r="J176" s="318">
        <v>50</v>
      </c>
      <c r="K176" s="366"/>
    </row>
    <row r="177" s="1" customFormat="1" ht="15" customHeight="1">
      <c r="B177" s="343"/>
      <c r="C177" s="318" t="s">
        <v>174</v>
      </c>
      <c r="D177" s="318"/>
      <c r="E177" s="318"/>
      <c r="F177" s="341" t="s">
        <v>1349</v>
      </c>
      <c r="G177" s="318"/>
      <c r="H177" s="318" t="s">
        <v>1417</v>
      </c>
      <c r="I177" s="318" t="s">
        <v>1418</v>
      </c>
      <c r="J177" s="318"/>
      <c r="K177" s="366"/>
    </row>
    <row r="178" s="1" customFormat="1" ht="15" customHeight="1">
      <c r="B178" s="343"/>
      <c r="C178" s="318" t="s">
        <v>61</v>
      </c>
      <c r="D178" s="318"/>
      <c r="E178" s="318"/>
      <c r="F178" s="341" t="s">
        <v>1349</v>
      </c>
      <c r="G178" s="318"/>
      <c r="H178" s="318" t="s">
        <v>1419</v>
      </c>
      <c r="I178" s="318" t="s">
        <v>1420</v>
      </c>
      <c r="J178" s="318">
        <v>1</v>
      </c>
      <c r="K178" s="366"/>
    </row>
    <row r="179" s="1" customFormat="1" ht="15" customHeight="1">
      <c r="B179" s="343"/>
      <c r="C179" s="318" t="s">
        <v>57</v>
      </c>
      <c r="D179" s="318"/>
      <c r="E179" s="318"/>
      <c r="F179" s="341" t="s">
        <v>1349</v>
      </c>
      <c r="G179" s="318"/>
      <c r="H179" s="318" t="s">
        <v>1421</v>
      </c>
      <c r="I179" s="318" t="s">
        <v>1351</v>
      </c>
      <c r="J179" s="318">
        <v>20</v>
      </c>
      <c r="K179" s="366"/>
    </row>
    <row r="180" s="1" customFormat="1" ht="15" customHeight="1">
      <c r="B180" s="343"/>
      <c r="C180" s="318" t="s">
        <v>58</v>
      </c>
      <c r="D180" s="318"/>
      <c r="E180" s="318"/>
      <c r="F180" s="341" t="s">
        <v>1349</v>
      </c>
      <c r="G180" s="318"/>
      <c r="H180" s="318" t="s">
        <v>1422</v>
      </c>
      <c r="I180" s="318" t="s">
        <v>1351</v>
      </c>
      <c r="J180" s="318">
        <v>255</v>
      </c>
      <c r="K180" s="366"/>
    </row>
    <row r="181" s="1" customFormat="1" ht="15" customHeight="1">
      <c r="B181" s="343"/>
      <c r="C181" s="318" t="s">
        <v>175</v>
      </c>
      <c r="D181" s="318"/>
      <c r="E181" s="318"/>
      <c r="F181" s="341" t="s">
        <v>1349</v>
      </c>
      <c r="G181" s="318"/>
      <c r="H181" s="318" t="s">
        <v>1313</v>
      </c>
      <c r="I181" s="318" t="s">
        <v>1351</v>
      </c>
      <c r="J181" s="318">
        <v>10</v>
      </c>
      <c r="K181" s="366"/>
    </row>
    <row r="182" s="1" customFormat="1" ht="15" customHeight="1">
      <c r="B182" s="343"/>
      <c r="C182" s="318" t="s">
        <v>176</v>
      </c>
      <c r="D182" s="318"/>
      <c r="E182" s="318"/>
      <c r="F182" s="341" t="s">
        <v>1349</v>
      </c>
      <c r="G182" s="318"/>
      <c r="H182" s="318" t="s">
        <v>1423</v>
      </c>
      <c r="I182" s="318" t="s">
        <v>1384</v>
      </c>
      <c r="J182" s="318"/>
      <c r="K182" s="366"/>
    </row>
    <row r="183" s="1" customFormat="1" ht="15" customHeight="1">
      <c r="B183" s="343"/>
      <c r="C183" s="318" t="s">
        <v>1424</v>
      </c>
      <c r="D183" s="318"/>
      <c r="E183" s="318"/>
      <c r="F183" s="341" t="s">
        <v>1349</v>
      </c>
      <c r="G183" s="318"/>
      <c r="H183" s="318" t="s">
        <v>1425</v>
      </c>
      <c r="I183" s="318" t="s">
        <v>1384</v>
      </c>
      <c r="J183" s="318"/>
      <c r="K183" s="366"/>
    </row>
    <row r="184" s="1" customFormat="1" ht="15" customHeight="1">
      <c r="B184" s="343"/>
      <c r="C184" s="318" t="s">
        <v>1413</v>
      </c>
      <c r="D184" s="318"/>
      <c r="E184" s="318"/>
      <c r="F184" s="341" t="s">
        <v>1349</v>
      </c>
      <c r="G184" s="318"/>
      <c r="H184" s="318" t="s">
        <v>1426</v>
      </c>
      <c r="I184" s="318" t="s">
        <v>1384</v>
      </c>
      <c r="J184" s="318"/>
      <c r="K184" s="366"/>
    </row>
    <row r="185" s="1" customFormat="1" ht="15" customHeight="1">
      <c r="B185" s="343"/>
      <c r="C185" s="318" t="s">
        <v>178</v>
      </c>
      <c r="D185" s="318"/>
      <c r="E185" s="318"/>
      <c r="F185" s="341" t="s">
        <v>1355</v>
      </c>
      <c r="G185" s="318"/>
      <c r="H185" s="318" t="s">
        <v>1427</v>
      </c>
      <c r="I185" s="318" t="s">
        <v>1351</v>
      </c>
      <c r="J185" s="318">
        <v>50</v>
      </c>
      <c r="K185" s="366"/>
    </row>
    <row r="186" s="1" customFormat="1" ht="15" customHeight="1">
      <c r="B186" s="343"/>
      <c r="C186" s="318" t="s">
        <v>1428</v>
      </c>
      <c r="D186" s="318"/>
      <c r="E186" s="318"/>
      <c r="F186" s="341" t="s">
        <v>1355</v>
      </c>
      <c r="G186" s="318"/>
      <c r="H186" s="318" t="s">
        <v>1429</v>
      </c>
      <c r="I186" s="318" t="s">
        <v>1430</v>
      </c>
      <c r="J186" s="318"/>
      <c r="K186" s="366"/>
    </row>
    <row r="187" s="1" customFormat="1" ht="15" customHeight="1">
      <c r="B187" s="343"/>
      <c r="C187" s="318" t="s">
        <v>1431</v>
      </c>
      <c r="D187" s="318"/>
      <c r="E187" s="318"/>
      <c r="F187" s="341" t="s">
        <v>1355</v>
      </c>
      <c r="G187" s="318"/>
      <c r="H187" s="318" t="s">
        <v>1432</v>
      </c>
      <c r="I187" s="318" t="s">
        <v>1430</v>
      </c>
      <c r="J187" s="318"/>
      <c r="K187" s="366"/>
    </row>
    <row r="188" s="1" customFormat="1" ht="15" customHeight="1">
      <c r="B188" s="343"/>
      <c r="C188" s="318" t="s">
        <v>1433</v>
      </c>
      <c r="D188" s="318"/>
      <c r="E188" s="318"/>
      <c r="F188" s="341" t="s">
        <v>1355</v>
      </c>
      <c r="G188" s="318"/>
      <c r="H188" s="318" t="s">
        <v>1434</v>
      </c>
      <c r="I188" s="318" t="s">
        <v>1430</v>
      </c>
      <c r="J188" s="318"/>
      <c r="K188" s="366"/>
    </row>
    <row r="189" s="1" customFormat="1" ht="15" customHeight="1">
      <c r="B189" s="343"/>
      <c r="C189" s="379" t="s">
        <v>1435</v>
      </c>
      <c r="D189" s="318"/>
      <c r="E189" s="318"/>
      <c r="F189" s="341" t="s">
        <v>1355</v>
      </c>
      <c r="G189" s="318"/>
      <c r="H189" s="318" t="s">
        <v>1436</v>
      </c>
      <c r="I189" s="318" t="s">
        <v>1437</v>
      </c>
      <c r="J189" s="380" t="s">
        <v>1438</v>
      </c>
      <c r="K189" s="366"/>
    </row>
    <row r="190" s="18" customFormat="1" ht="15" customHeight="1">
      <c r="B190" s="381"/>
      <c r="C190" s="382" t="s">
        <v>1439</v>
      </c>
      <c r="D190" s="383"/>
      <c r="E190" s="383"/>
      <c r="F190" s="384" t="s">
        <v>1355</v>
      </c>
      <c r="G190" s="383"/>
      <c r="H190" s="383" t="s">
        <v>1440</v>
      </c>
      <c r="I190" s="383" t="s">
        <v>1437</v>
      </c>
      <c r="J190" s="385" t="s">
        <v>1438</v>
      </c>
      <c r="K190" s="386"/>
    </row>
    <row r="191" s="1" customFormat="1" ht="15" customHeight="1">
      <c r="B191" s="343"/>
      <c r="C191" s="379" t="s">
        <v>46</v>
      </c>
      <c r="D191" s="318"/>
      <c r="E191" s="318"/>
      <c r="F191" s="341" t="s">
        <v>1349</v>
      </c>
      <c r="G191" s="318"/>
      <c r="H191" s="315" t="s">
        <v>1441</v>
      </c>
      <c r="I191" s="318" t="s">
        <v>1442</v>
      </c>
      <c r="J191" s="318"/>
      <c r="K191" s="366"/>
    </row>
    <row r="192" s="1" customFormat="1" ht="15" customHeight="1">
      <c r="B192" s="343"/>
      <c r="C192" s="379" t="s">
        <v>1443</v>
      </c>
      <c r="D192" s="318"/>
      <c r="E192" s="318"/>
      <c r="F192" s="341" t="s">
        <v>1349</v>
      </c>
      <c r="G192" s="318"/>
      <c r="H192" s="318" t="s">
        <v>1444</v>
      </c>
      <c r="I192" s="318" t="s">
        <v>1384</v>
      </c>
      <c r="J192" s="318"/>
      <c r="K192" s="366"/>
    </row>
    <row r="193" s="1" customFormat="1" ht="15" customHeight="1">
      <c r="B193" s="343"/>
      <c r="C193" s="379" t="s">
        <v>1445</v>
      </c>
      <c r="D193" s="318"/>
      <c r="E193" s="318"/>
      <c r="F193" s="341" t="s">
        <v>1349</v>
      </c>
      <c r="G193" s="318"/>
      <c r="H193" s="318" t="s">
        <v>1446</v>
      </c>
      <c r="I193" s="318" t="s">
        <v>1384</v>
      </c>
      <c r="J193" s="318"/>
      <c r="K193" s="366"/>
    </row>
    <row r="194" s="1" customFormat="1" ht="15" customHeight="1">
      <c r="B194" s="343"/>
      <c r="C194" s="379" t="s">
        <v>1447</v>
      </c>
      <c r="D194" s="318"/>
      <c r="E194" s="318"/>
      <c r="F194" s="341" t="s">
        <v>1355</v>
      </c>
      <c r="G194" s="318"/>
      <c r="H194" s="318" t="s">
        <v>1448</v>
      </c>
      <c r="I194" s="318" t="s">
        <v>1384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1449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1450</v>
      </c>
      <c r="D201" s="388"/>
      <c r="E201" s="388"/>
      <c r="F201" s="388" t="s">
        <v>1451</v>
      </c>
      <c r="G201" s="389"/>
      <c r="H201" s="388" t="s">
        <v>1452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1442</v>
      </c>
      <c r="D203" s="318"/>
      <c r="E203" s="318"/>
      <c r="F203" s="341" t="s">
        <v>47</v>
      </c>
      <c r="G203" s="318"/>
      <c r="H203" s="318" t="s">
        <v>1453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48</v>
      </c>
      <c r="G204" s="318"/>
      <c r="H204" s="318" t="s">
        <v>1454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51</v>
      </c>
      <c r="G205" s="318"/>
      <c r="H205" s="318" t="s">
        <v>1455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49</v>
      </c>
      <c r="G206" s="318"/>
      <c r="H206" s="318" t="s">
        <v>1456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50</v>
      </c>
      <c r="G207" s="318"/>
      <c r="H207" s="318" t="s">
        <v>1457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1396</v>
      </c>
      <c r="D209" s="318"/>
      <c r="E209" s="318"/>
      <c r="F209" s="341" t="s">
        <v>83</v>
      </c>
      <c r="G209" s="318"/>
      <c r="H209" s="318" t="s">
        <v>1458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1293</v>
      </c>
      <c r="G210" s="318"/>
      <c r="H210" s="318" t="s">
        <v>1294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1291</v>
      </c>
      <c r="G211" s="318"/>
      <c r="H211" s="318" t="s">
        <v>1459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90</v>
      </c>
      <c r="G212" s="379"/>
      <c r="H212" s="370" t="s">
        <v>91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1295</v>
      </c>
      <c r="G213" s="379"/>
      <c r="H213" s="370" t="s">
        <v>1460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1420</v>
      </c>
      <c r="D215" s="318"/>
      <c r="E215" s="318"/>
      <c r="F215" s="341">
        <v>1</v>
      </c>
      <c r="G215" s="379"/>
      <c r="H215" s="370" t="s">
        <v>1461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1462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1463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1464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Patkova, Aneta</dc:creator>
  <cp:lastModifiedBy>Patkova, Aneta</cp:lastModifiedBy>
  <dcterms:created xsi:type="dcterms:W3CDTF">2024-03-11T12:48:24Z</dcterms:created>
  <dcterms:modified xsi:type="dcterms:W3CDTF">2024-03-11T12:48:38Z</dcterms:modified>
</cp:coreProperties>
</file>