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ZamecekMitrovskych - Opra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'ZamecekMitrovskych - Opra...'!$C$4:$J$76,'ZamecekMitrovskych - Opra...'!$C$82:$J$103,'ZamecekMitrovskych - Opra...'!$C$109:$K$140</definedName>
    <definedName function="false" hidden="false" localSheetId="1" name="_xlnm.Print_Titles" vbProcedure="false">'ZamecekMitrovskych - Opra...'!$119:$119</definedName>
    <definedName function="false" hidden="true" localSheetId="1" name="_xlnm._FilterDatabase" vbProcedure="false">'ZamecekMitrovskych - Opra...'!$C$119:$K$140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<sst xmlns="http://schemas.openxmlformats.org/spreadsheetml/2006/main" count="445" uniqueCount="179">
  <si>
    <t xml:space="preserve">Export Komplet</t>
  </si>
  <si>
    <t xml:space="preserve">2.0</t>
  </si>
  <si>
    <t xml:space="preserve">False</t>
  </si>
  <si>
    <t xml:space="preserve">{aada1dae-62b2-4ac8-88e9-2756feb54064}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</si>
  <si>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</si>
  <si>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</si>
  <si>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</si>
  <si>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</si>
  <si>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</si>
  <si>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</si>
  <si>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</si>
  <si>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</si>
  <si>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</si>
  <si>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ZamecekMitrovskych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</si>
  <si>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</si>
  <si>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</si>
  <si>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oken,žaluzií a vstupních dveří</t>
  </si>
  <si>
    <t xml:space="preserve">KSO:</t>
  </si>
  <si>
    <t xml:space="preserve">CC-CZ:</t>
  </si>
  <si>
    <t xml:space="preserve">Místo:</t>
  </si>
  <si>
    <t xml:space="preserve">Zámeček Mitrovských,Veletržní 19,Brno</t>
  </si>
  <si>
    <t xml:space="preserve">Datum:</t>
  </si>
  <si>
    <t xml:space="preserve">11. 8. 2020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</si>
  <si>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</si>
  <si>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</si>
  <si>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</si>
  <si>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</si>
  <si>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</si>
  <si>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</si>
  <si>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</si>
  <si>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R.Volková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</si>
  <si>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</si>
  <si>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</si>
  <si>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</si>
  <si>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</si>
  <si>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</si>
  <si>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</si>
  <si>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</si>
  <si>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</si>
  <si>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</si>
  <si>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</si>
  <si>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</si>
  <si>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</si>
  <si>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</si>
  <si>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</si>
  <si>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</si>
  <si>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</si>
  <si>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</si>
  <si>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</si>
  <si>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</si>
  <si>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</si>
  <si>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</si>
  <si>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</si>
  <si>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</si>
  <si>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</si>
  <si>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</si>
  <si>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</si>
  <si>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</si>
  <si>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</si>
  <si>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</si>
  <si>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</si>
  <si>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</si>
  <si>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</si>
  <si>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</si>
  <si>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</si>
  <si>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</si>
  <si>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</si>
  <si>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</si>
  <si>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</si>
  <si>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</si>
  <si>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</si>
  <si>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</si>
  <si>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</si>
  <si>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</si>
  <si>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</si>
  <si>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</si>
  <si>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</si>
  <si>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</si>
  <si>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</si>
  <si>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</si>
  <si>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</si>
  <si>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</si>
  <si>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</si>
  <si>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</si>
  <si>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</si>
  <si>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</si>
  <si>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</si>
  <si>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</si>
  <si>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</si>
  <si>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</si>
  <si>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PSV - Práce a dodávky PSV</t>
  </si>
  <si>
    <t xml:space="preserve">    766 - Konstrukce truhlářské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</si>
  <si>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</si>
  <si>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</si>
  <si>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</si>
  <si>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</si>
  <si>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</si>
  <si>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</si>
  <si>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</si>
  <si>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</si>
  <si>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</si>
  <si>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</si>
  <si>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</si>
  <si>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</si>
  <si>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</si>
  <si>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</si>
  <si>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</si>
  <si>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</si>
  <si>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</si>
  <si>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</si>
  <si>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</si>
  <si>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</si>
  <si>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</si>
  <si>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</si>
  <si>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</si>
  <si>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949101111</t>
  </si>
  <si>
    <t xml:space="preserve">Lešení pomocné pro objekty pozemních staveb s lešeňovou podlahou v do 1,9 m zatížení do 150 kg/m2</t>
  </si>
  <si>
    <t xml:space="preserve">m2</t>
  </si>
  <si>
    <t xml:space="preserve">CS ÚRS 2020 01</t>
  </si>
  <si>
    <t xml:space="preserve">4</t>
  </si>
  <si>
    <t xml:space="preserve">-1756002255</t>
  </si>
  <si>
    <t xml:space="preserve">952901111R</t>
  </si>
  <si>
    <t xml:space="preserve">Vyčištění stavby po dokončení prací</t>
  </si>
  <si>
    <t xml:space="preserve">sada</t>
  </si>
  <si>
    <t xml:space="preserve">-1190310539</t>
  </si>
  <si>
    <t xml:space="preserve">3</t>
  </si>
  <si>
    <t xml:space="preserve">952901111R1</t>
  </si>
  <si>
    <t xml:space="preserve">Každodenní úklid</t>
  </si>
  <si>
    <t xml:space="preserve">-266935873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</si>
  <si>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</si>
  <si>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</si>
  <si>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</si>
  <si>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</si>
  <si>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766-pc 1</t>
  </si>
  <si>
    <t xml:space="preserve">Oprava vnějších křídel okna-odstranění stáv.nátěru opálením a vybroušením,stolařská repase, nátěr dle požadavků MPU UOP a OPP MMB</t>
  </si>
  <si>
    <t xml:space="preserve">kus</t>
  </si>
  <si>
    <t xml:space="preserve">16</t>
  </si>
  <si>
    <t xml:space="preserve">1130601007</t>
  </si>
  <si>
    <t xml:space="preserve">5</t>
  </si>
  <si>
    <t xml:space="preserve">766-pc 1a</t>
  </si>
  <si>
    <t xml:space="preserve">Oprava vnějšího rámu okna-odstranění stáv.nátěru opálením a vybroušením,stolařská repase, nátěr dle požadavků MPU UOP a OPP MMB</t>
  </si>
  <si>
    <t xml:space="preserve">924168381</t>
  </si>
  <si>
    <t xml:space="preserve">6</t>
  </si>
  <si>
    <t xml:space="preserve">766-pc 2</t>
  </si>
  <si>
    <t xml:space="preserve">Oprava vstupních dvoukřídlových dveří-odstranění stáv.nátěru opálením a vybroušením,stolařská repase, nátěr dle požadavků MPU UOP a OPP MMB</t>
  </si>
  <si>
    <t xml:space="preserve">-1808508853</t>
  </si>
  <si>
    <t xml:space="preserve">7</t>
  </si>
  <si>
    <t xml:space="preserve">766-pc 2a</t>
  </si>
  <si>
    <t xml:space="preserve">Oprava rámu vstupních dvoukřídlových dveří-odstranění stáv.nátěru opálením a vybroušením,stolařská repase, nátěr dle požadavků MPU UOP a OPP MMB</t>
  </si>
  <si>
    <t xml:space="preserve">1410542432</t>
  </si>
  <si>
    <t xml:space="preserve">8</t>
  </si>
  <si>
    <t xml:space="preserve">766-pc 3</t>
  </si>
  <si>
    <t xml:space="preserve">Oprava žaluzie-odstranění stáv.nátěru opálením a vybroušením,stolařská repase, nátěr dle požadavků MPU UOP a OPP MMB</t>
  </si>
  <si>
    <t xml:space="preserve">76797240</t>
  </si>
  <si>
    <t xml:space="preserve">998766201</t>
  </si>
  <si>
    <t xml:space="preserve">Přesun hmot procentní pro konstrukce truhlářské v objektech v do 6 m</t>
  </si>
  <si>
    <t xml:space="preserve">%</t>
  </si>
  <si>
    <t xml:space="preserve">1692290375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</si>
  <si>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</si>
  <si>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</si>
  <si>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</si>
  <si>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</si>
  <si>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10</t>
  </si>
  <si>
    <t xml:space="preserve">030001000</t>
  </si>
  <si>
    <t xml:space="preserve">Zařízení staveniště 1%</t>
  </si>
  <si>
    <t xml:space="preserve">1024</t>
  </si>
  <si>
    <t xml:space="preserve">-1607420209</t>
  </si>
  <si>
    <t xml:space="preserve">VRN6</t>
  </si>
  <si>
    <t xml:space="preserve">Územní vlivy</t>
  </si>
  <si>
    <t xml:space="preserve">11</t>
  </si>
  <si>
    <t xml:space="preserve">062002000</t>
  </si>
  <si>
    <t xml:space="preserve">Ztížené dopravní podmínky 3,2%</t>
  </si>
  <si>
    <t xml:space="preserve">1672323036</t>
  </si>
  <si>
    <t xml:space="preserve">VRN7</t>
  </si>
  <si>
    <t xml:space="preserve">Provozní vlivy</t>
  </si>
  <si>
    <t xml:space="preserve">12</t>
  </si>
  <si>
    <t xml:space="preserve">073002000</t>
  </si>
  <si>
    <t xml:space="preserve">Ztížený pohyb vozidel v centrech měst-1%</t>
  </si>
  <si>
    <t xml:space="preserve">-781553588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</si>
</sst>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5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ZamecekMitrovskych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oken,žaluzií a vstupních dveří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Zámeček Mitrovských,Veletržní 19,Brno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11. 8. 2020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R.Volková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R.Volková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37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'ZamecekMitrovskych - Opra...'!J28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'ZamecekMitrovskych - Opra...'!P120</f>
        <v>0</v>
      </c>
      <c r="AV95" s="94" t="n">
        <f aca="false">'ZamecekMitrovskych - Opra...'!J31</f>
        <v>0</v>
      </c>
      <c r="AW95" s="94" t="n">
        <f aca="false">'ZamecekMitrovskych - Opra...'!J32</f>
        <v>0</v>
      </c>
      <c r="AX95" s="94" t="n">
        <f aca="false">'ZamecekMitrovskych - Opra...'!J33</f>
        <v>0</v>
      </c>
      <c r="AY95" s="94" t="n">
        <f aca="false">'ZamecekMitrovskych - Opra...'!J34</f>
        <v>0</v>
      </c>
      <c r="AZ95" s="94" t="n">
        <f aca="false">'ZamecekMitrovskych - Opra...'!F31</f>
        <v>0</v>
      </c>
      <c r="BA95" s="94" t="n">
        <f aca="false">'ZamecekMitrovskych - Opra...'!F32</f>
        <v>0</v>
      </c>
      <c r="BB95" s="94" t="n">
        <f aca="false">'ZamecekMitrovskych - Opra...'!F33</f>
        <v>0</v>
      </c>
      <c r="BC95" s="94" t="n">
        <f aca="false">'ZamecekMitrovskych - Opra...'!F34</f>
        <v>0</v>
      </c>
      <c r="BD95" s="96" t="n">
        <f aca="false">'ZamecekMitrovskych - Opra...'!F35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ZamecekMitrovskych - Opra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141"/>
  <sheetViews>
    <sheetView showFormulas="false" showGridLines="false" showRowColHeaders="true" showZeros="true" rightToLeft="false" tabSelected="true" showOutlineSymbols="true" defaultGridColor="true" view="normal" topLeftCell="A117" colorId="64" zoomScale="100" zoomScaleNormal="100" zoomScalePageLayoutView="100" workbookViewId="0">
      <selection pane="topLeft" activeCell="F131" activeCellId="0" sqref="F13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"/>
    <col collapsed="false" customWidth="true" hidden="false" outlineLevel="0" max="8" min="8" style="0" width="11.5"/>
    <col collapsed="false" customWidth="true" hidden="false" outlineLevel="0" max="9" min="9" style="99" width="20.15"/>
    <col collapsed="false" customWidth="true" hidden="false" outlineLevel="0" max="11" min="10" style="0" width="20.1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0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101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10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3" t="s">
        <v>16</v>
      </c>
      <c r="F7" s="103"/>
      <c r="G7" s="103"/>
      <c r="H7" s="103"/>
      <c r="I7" s="10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10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04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04" t="s">
        <v>21</v>
      </c>
      <c r="J10" s="105" t="str">
        <f aca="false">'Rekapitulace stavby'!AN8</f>
        <v>11. 8. 2020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10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04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04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10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04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6" t="str">
        <f aca="false">'Rekapitulace stavby'!E14</f>
        <v>Vyplň údaj</v>
      </c>
      <c r="F16" s="106"/>
      <c r="G16" s="106"/>
      <c r="H16" s="106"/>
      <c r="I16" s="104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10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04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04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10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04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04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10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10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11" customFormat="true" ht="16.5" hidden="false" customHeight="true" outlineLevel="0" collapsed="false">
      <c r="A25" s="107"/>
      <c r="B25" s="108"/>
      <c r="C25" s="107"/>
      <c r="D25" s="107"/>
      <c r="E25" s="20"/>
      <c r="F25" s="20"/>
      <c r="G25" s="20"/>
      <c r="H25" s="20"/>
      <c r="I25" s="109"/>
      <c r="J25" s="107"/>
      <c r="K25" s="107"/>
      <c r="L25" s="11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10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11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13" t="s">
        <v>34</v>
      </c>
      <c r="E28" s="22"/>
      <c r="F28" s="22"/>
      <c r="G28" s="22"/>
      <c r="H28" s="22"/>
      <c r="I28" s="102"/>
      <c r="J28" s="114" t="n">
        <f aca="false">ROUND(J120,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11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15" t="s">
        <v>36</v>
      </c>
      <c r="G30" s="22"/>
      <c r="H30" s="22"/>
      <c r="I30" s="116" t="s">
        <v>35</v>
      </c>
      <c r="J30" s="115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7" t="s">
        <v>38</v>
      </c>
      <c r="E31" s="15" t="s">
        <v>39</v>
      </c>
      <c r="F31" s="118" t="n">
        <f aca="false">ROUND((SUM(BE120:BE140)),  2)</f>
        <v>0</v>
      </c>
      <c r="G31" s="22"/>
      <c r="H31" s="22"/>
      <c r="I31" s="119" t="n">
        <v>0.21</v>
      </c>
      <c r="J31" s="118" t="n">
        <f aca="false">ROUND(((SUM(BE120:BE140))*I31),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8" t="n">
        <f aca="false">ROUND((SUM(BF120:BF140)),  2)</f>
        <v>0</v>
      </c>
      <c r="G32" s="22"/>
      <c r="H32" s="22"/>
      <c r="I32" s="119" t="n">
        <v>0.15</v>
      </c>
      <c r="J32" s="118" t="n">
        <f aca="false">ROUND(((SUM(BF120:BF140))*I32),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8" t="n">
        <f aca="false">ROUND((SUM(BG120:BG140)),  2)</f>
        <v>0</v>
      </c>
      <c r="G33" s="22"/>
      <c r="H33" s="22"/>
      <c r="I33" s="119" t="n">
        <v>0.21</v>
      </c>
      <c r="J33" s="118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8" t="n">
        <f aca="false">ROUND((SUM(BH120:BH140)),  2)</f>
        <v>0</v>
      </c>
      <c r="G34" s="22"/>
      <c r="H34" s="22"/>
      <c r="I34" s="119" t="n">
        <v>0.15</v>
      </c>
      <c r="J34" s="118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8" t="n">
        <f aca="false">ROUND((SUM(BI120:BI140)),  2)</f>
        <v>0</v>
      </c>
      <c r="G35" s="22"/>
      <c r="H35" s="22"/>
      <c r="I35" s="119" t="n">
        <v>0</v>
      </c>
      <c r="J35" s="118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10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20"/>
      <c r="D37" s="121" t="s">
        <v>44</v>
      </c>
      <c r="E37" s="63"/>
      <c r="F37" s="63"/>
      <c r="G37" s="122" t="s">
        <v>45</v>
      </c>
      <c r="H37" s="123" t="s">
        <v>46</v>
      </c>
      <c r="I37" s="124"/>
      <c r="J37" s="125" t="n">
        <f aca="false">SUM(J28:J35)</f>
        <v>0</v>
      </c>
      <c r="K37" s="126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10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127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28" t="s">
        <v>50</v>
      </c>
      <c r="G61" s="42" t="s">
        <v>49</v>
      </c>
      <c r="H61" s="25"/>
      <c r="I61" s="129"/>
      <c r="J61" s="13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131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28" t="s">
        <v>50</v>
      </c>
      <c r="G76" s="42" t="s">
        <v>49</v>
      </c>
      <c r="H76" s="25"/>
      <c r="I76" s="129"/>
      <c r="J76" s="13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32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33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10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0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0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3" t="str">
        <f aca="false">E7</f>
        <v>Oprava oken,žaluzií a vstupních dveří</v>
      </c>
      <c r="F85" s="103"/>
      <c r="G85" s="103"/>
      <c r="H85" s="103"/>
      <c r="I85" s="10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10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Zámeček Mitrovských,Veletržní 19,Brno</v>
      </c>
      <c r="G87" s="22"/>
      <c r="H87" s="22"/>
      <c r="I87" s="104" t="s">
        <v>21</v>
      </c>
      <c r="J87" s="105" t="str">
        <f aca="false">IF(J10="","",J10)</f>
        <v>11. 8. 2020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10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04" t="s">
        <v>29</v>
      </c>
      <c r="J89" s="134" t="str">
        <f aca="false">E19</f>
        <v>R.Volková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04" t="s">
        <v>32</v>
      </c>
      <c r="J90" s="134" t="str">
        <f aca="false">E22</f>
        <v>R.Volková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10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35" t="s">
        <v>84</v>
      </c>
      <c r="D92" s="120"/>
      <c r="E92" s="120"/>
      <c r="F92" s="120"/>
      <c r="G92" s="120"/>
      <c r="H92" s="120"/>
      <c r="I92" s="136"/>
      <c r="J92" s="137" t="s">
        <v>85</v>
      </c>
      <c r="K92" s="120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10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38" t="s">
        <v>86</v>
      </c>
      <c r="D94" s="22"/>
      <c r="E94" s="22"/>
      <c r="F94" s="22"/>
      <c r="G94" s="22"/>
      <c r="H94" s="22"/>
      <c r="I94" s="102"/>
      <c r="J94" s="114" t="n">
        <f aca="false">J120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39" customFormat="true" ht="24.95" hidden="false" customHeight="true" outlineLevel="0" collapsed="false">
      <c r="B95" s="140"/>
      <c r="D95" s="141" t="s">
        <v>88</v>
      </c>
      <c r="E95" s="142"/>
      <c r="F95" s="142"/>
      <c r="G95" s="142"/>
      <c r="H95" s="142"/>
      <c r="I95" s="143"/>
      <c r="J95" s="144" t="n">
        <f aca="false">J121</f>
        <v>0</v>
      </c>
      <c r="L95" s="140"/>
    </row>
    <row r="96" s="145" customFormat="true" ht="19.95" hidden="false" customHeight="true" outlineLevel="0" collapsed="false">
      <c r="B96" s="146"/>
      <c r="D96" s="147" t="s">
        <v>89</v>
      </c>
      <c r="E96" s="148"/>
      <c r="F96" s="148"/>
      <c r="G96" s="148"/>
      <c r="H96" s="148"/>
      <c r="I96" s="149"/>
      <c r="J96" s="150" t="n">
        <f aca="false">J122</f>
        <v>0</v>
      </c>
      <c r="L96" s="146"/>
    </row>
    <row r="97" s="139" customFormat="true" ht="24.95" hidden="false" customHeight="true" outlineLevel="0" collapsed="false">
      <c r="B97" s="140"/>
      <c r="D97" s="141" t="s">
        <v>90</v>
      </c>
      <c r="E97" s="142"/>
      <c r="F97" s="142"/>
      <c r="G97" s="142"/>
      <c r="H97" s="142"/>
      <c r="I97" s="143"/>
      <c r="J97" s="144" t="n">
        <f aca="false">J126</f>
        <v>0</v>
      </c>
      <c r="L97" s="140"/>
    </row>
    <row r="98" s="145" customFormat="true" ht="19.95" hidden="false" customHeight="true" outlineLevel="0" collapsed="false">
      <c r="B98" s="146"/>
      <c r="D98" s="147" t="s">
        <v>91</v>
      </c>
      <c r="E98" s="148"/>
      <c r="F98" s="148"/>
      <c r="G98" s="148"/>
      <c r="H98" s="148"/>
      <c r="I98" s="149"/>
      <c r="J98" s="150" t="n">
        <f aca="false">J127</f>
        <v>0</v>
      </c>
      <c r="L98" s="146"/>
    </row>
    <row r="99" s="139" customFormat="true" ht="24.95" hidden="false" customHeight="true" outlineLevel="0" collapsed="false">
      <c r="B99" s="140"/>
      <c r="D99" s="141" t="s">
        <v>92</v>
      </c>
      <c r="E99" s="142"/>
      <c r="F99" s="142"/>
      <c r="G99" s="142"/>
      <c r="H99" s="142"/>
      <c r="I99" s="143"/>
      <c r="J99" s="144" t="n">
        <f aca="false">J134</f>
        <v>0</v>
      </c>
      <c r="L99" s="140"/>
    </row>
    <row r="100" s="145" customFormat="true" ht="19.95" hidden="false" customHeight="true" outlineLevel="0" collapsed="false">
      <c r="B100" s="146"/>
      <c r="D100" s="147" t="s">
        <v>93</v>
      </c>
      <c r="E100" s="148"/>
      <c r="F100" s="148"/>
      <c r="G100" s="148"/>
      <c r="H100" s="148"/>
      <c r="I100" s="149"/>
      <c r="J100" s="150" t="n">
        <f aca="false">J135</f>
        <v>0</v>
      </c>
      <c r="L100" s="146"/>
    </row>
    <row r="101" s="145" customFormat="true" ht="19.95" hidden="false" customHeight="true" outlineLevel="0" collapsed="false">
      <c r="B101" s="146"/>
      <c r="D101" s="147" t="s">
        <v>94</v>
      </c>
      <c r="E101" s="148"/>
      <c r="F101" s="148"/>
      <c r="G101" s="148"/>
      <c r="H101" s="148"/>
      <c r="I101" s="149"/>
      <c r="J101" s="150" t="n">
        <f aca="false">J137</f>
        <v>0</v>
      </c>
      <c r="L101" s="146"/>
    </row>
    <row r="102" s="145" customFormat="true" ht="19.95" hidden="false" customHeight="true" outlineLevel="0" collapsed="false">
      <c r="B102" s="146"/>
      <c r="D102" s="147" t="s">
        <v>95</v>
      </c>
      <c r="E102" s="148"/>
      <c r="F102" s="148"/>
      <c r="G102" s="148"/>
      <c r="H102" s="148"/>
      <c r="I102" s="149"/>
      <c r="J102" s="150" t="n">
        <f aca="false">J139</f>
        <v>0</v>
      </c>
      <c r="L102" s="146"/>
    </row>
    <row r="103" s="27" customFormat="true" ht="21.85" hidden="false" customHeight="true" outlineLevel="0" collapsed="false">
      <c r="A103" s="22"/>
      <c r="B103" s="23"/>
      <c r="C103" s="22"/>
      <c r="D103" s="22"/>
      <c r="E103" s="22"/>
      <c r="F103" s="22"/>
      <c r="G103" s="22"/>
      <c r="H103" s="22"/>
      <c r="I103" s="102"/>
      <c r="J103" s="22"/>
      <c r="K103" s="22"/>
      <c r="L103" s="39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s="27" customFormat="true" ht="6.95" hidden="false" customHeight="true" outlineLevel="0" collapsed="false">
      <c r="A104" s="22"/>
      <c r="B104" s="44"/>
      <c r="C104" s="45"/>
      <c r="D104" s="45"/>
      <c r="E104" s="45"/>
      <c r="F104" s="45"/>
      <c r="G104" s="45"/>
      <c r="H104" s="45"/>
      <c r="I104" s="132"/>
      <c r="J104" s="45"/>
      <c r="K104" s="45"/>
      <c r="L104" s="39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8" s="27" customFormat="true" ht="6.95" hidden="false" customHeight="true" outlineLevel="0" collapsed="false">
      <c r="A108" s="22"/>
      <c r="B108" s="46"/>
      <c r="C108" s="47"/>
      <c r="D108" s="47"/>
      <c r="E108" s="47"/>
      <c r="F108" s="47"/>
      <c r="G108" s="47"/>
      <c r="H108" s="47"/>
      <c r="I108" s="133"/>
      <c r="J108" s="47"/>
      <c r="K108" s="47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24.95" hidden="false" customHeight="true" outlineLevel="0" collapsed="false">
      <c r="A109" s="22"/>
      <c r="B109" s="23"/>
      <c r="C109" s="7" t="s">
        <v>96</v>
      </c>
      <c r="D109" s="22"/>
      <c r="E109" s="22"/>
      <c r="F109" s="22"/>
      <c r="G109" s="22"/>
      <c r="H109" s="22"/>
      <c r="I109" s="102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6.95" hidden="false" customHeight="true" outlineLevel="0" collapsed="false">
      <c r="A110" s="22"/>
      <c r="B110" s="23"/>
      <c r="C110" s="22"/>
      <c r="D110" s="22"/>
      <c r="E110" s="22"/>
      <c r="F110" s="22"/>
      <c r="G110" s="22"/>
      <c r="H110" s="22"/>
      <c r="I110" s="102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12" hidden="false" customHeight="true" outlineLevel="0" collapsed="false">
      <c r="A111" s="22"/>
      <c r="B111" s="23"/>
      <c r="C111" s="15" t="s">
        <v>15</v>
      </c>
      <c r="D111" s="22"/>
      <c r="E111" s="22"/>
      <c r="F111" s="22"/>
      <c r="G111" s="22"/>
      <c r="H111" s="22"/>
      <c r="I111" s="10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16.5" hidden="false" customHeight="true" outlineLevel="0" collapsed="false">
      <c r="A112" s="22"/>
      <c r="B112" s="23"/>
      <c r="C112" s="22"/>
      <c r="D112" s="22"/>
      <c r="E112" s="103" t="str">
        <f aca="false">E7</f>
        <v>Oprava oken,žaluzií a vstupních dveří</v>
      </c>
      <c r="F112" s="103"/>
      <c r="G112" s="103"/>
      <c r="H112" s="103"/>
      <c r="I112" s="10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23"/>
      <c r="C113" s="22"/>
      <c r="D113" s="22"/>
      <c r="E113" s="22"/>
      <c r="F113" s="22"/>
      <c r="G113" s="22"/>
      <c r="H113" s="22"/>
      <c r="I113" s="10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2" hidden="false" customHeight="true" outlineLevel="0" collapsed="false">
      <c r="A114" s="22"/>
      <c r="B114" s="23"/>
      <c r="C114" s="15" t="s">
        <v>19</v>
      </c>
      <c r="D114" s="22"/>
      <c r="E114" s="22"/>
      <c r="F114" s="16" t="str">
        <f aca="false">F10</f>
        <v>Zámeček Mitrovských,Veletržní 19,Brno</v>
      </c>
      <c r="G114" s="22"/>
      <c r="H114" s="22"/>
      <c r="I114" s="104" t="s">
        <v>21</v>
      </c>
      <c r="J114" s="105" t="str">
        <f aca="false">IF(J10="","",J10)</f>
        <v>11. 8. 2020</v>
      </c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10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5.15" hidden="false" customHeight="true" outlineLevel="0" collapsed="false">
      <c r="A116" s="22"/>
      <c r="B116" s="23"/>
      <c r="C116" s="15" t="s">
        <v>23</v>
      </c>
      <c r="D116" s="22"/>
      <c r="E116" s="22"/>
      <c r="F116" s="16" t="str">
        <f aca="false">E13</f>
        <v>MmBrna,OSM Husova 3,Brno</v>
      </c>
      <c r="G116" s="22"/>
      <c r="H116" s="22"/>
      <c r="I116" s="104" t="s">
        <v>29</v>
      </c>
      <c r="J116" s="134" t="str">
        <f aca="false">E19</f>
        <v>R.Volková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5.15" hidden="false" customHeight="true" outlineLevel="0" collapsed="false">
      <c r="A117" s="22"/>
      <c r="B117" s="23"/>
      <c r="C117" s="15" t="s">
        <v>27</v>
      </c>
      <c r="D117" s="22"/>
      <c r="E117" s="22"/>
      <c r="F117" s="16" t="str">
        <f aca="false">IF(E16="","",E16)</f>
        <v>Vyplň údaj</v>
      </c>
      <c r="G117" s="22"/>
      <c r="H117" s="22"/>
      <c r="I117" s="104" t="s">
        <v>32</v>
      </c>
      <c r="J117" s="134" t="str">
        <f aca="false">E22</f>
        <v>R.Volková</v>
      </c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0.3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10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158" customFormat="true" ht="29.3" hidden="false" customHeight="true" outlineLevel="0" collapsed="false">
      <c r="A119" s="151"/>
      <c r="B119" s="152"/>
      <c r="C119" s="153" t="s">
        <v>97</v>
      </c>
      <c r="D119" s="154" t="s">
        <v>59</v>
      </c>
      <c r="E119" s="154" t="s">
        <v>55</v>
      </c>
      <c r="F119" s="154" t="s">
        <v>56</v>
      </c>
      <c r="G119" s="154" t="s">
        <v>98</v>
      </c>
      <c r="H119" s="154" t="s">
        <v>99</v>
      </c>
      <c r="I119" s="155" t="s">
        <v>100</v>
      </c>
      <c r="J119" s="154" t="s">
        <v>85</v>
      </c>
      <c r="K119" s="156" t="s">
        <v>101</v>
      </c>
      <c r="L119" s="157"/>
      <c r="M119" s="68"/>
      <c r="N119" s="69" t="s">
        <v>38</v>
      </c>
      <c r="O119" s="69" t="s">
        <v>102</v>
      </c>
      <c r="P119" s="69" t="s">
        <v>103</v>
      </c>
      <c r="Q119" s="69" t="s">
        <v>104</v>
      </c>
      <c r="R119" s="69" t="s">
        <v>105</v>
      </c>
      <c r="S119" s="69" t="s">
        <v>106</v>
      </c>
      <c r="T119" s="70" t="s">
        <v>107</v>
      </c>
      <c r="U119" s="15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</row>
    <row r="120" s="27" customFormat="true" ht="22.8" hidden="false" customHeight="true" outlineLevel="0" collapsed="false">
      <c r="A120" s="22"/>
      <c r="B120" s="23"/>
      <c r="C120" s="76" t="s">
        <v>108</v>
      </c>
      <c r="D120" s="22"/>
      <c r="E120" s="22"/>
      <c r="F120" s="22"/>
      <c r="G120" s="22"/>
      <c r="H120" s="22"/>
      <c r="I120" s="102"/>
      <c r="J120" s="159" t="n">
        <f aca="false">BK120</f>
        <v>0</v>
      </c>
      <c r="K120" s="22"/>
      <c r="L120" s="23"/>
      <c r="M120" s="71"/>
      <c r="N120" s="58"/>
      <c r="O120" s="72"/>
      <c r="P120" s="160" t="n">
        <f aca="false">P121+P126+P134</f>
        <v>0</v>
      </c>
      <c r="Q120" s="72"/>
      <c r="R120" s="160" t="n">
        <f aca="false">R121+R126+R134</f>
        <v>0.0071</v>
      </c>
      <c r="S120" s="72"/>
      <c r="T120" s="161" t="n">
        <f aca="false">T121+T126+T134</f>
        <v>0</v>
      </c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T120" s="3" t="s">
        <v>73</v>
      </c>
      <c r="AU120" s="3" t="s">
        <v>87</v>
      </c>
      <c r="BK120" s="162" t="n">
        <f aca="false">BK121+BK126+BK134</f>
        <v>0</v>
      </c>
    </row>
    <row r="121" s="163" customFormat="true" ht="25.9" hidden="false" customHeight="true" outlineLevel="0" collapsed="false">
      <c r="B121" s="164"/>
      <c r="D121" s="165" t="s">
        <v>73</v>
      </c>
      <c r="E121" s="166" t="s">
        <v>109</v>
      </c>
      <c r="F121" s="166" t="s">
        <v>110</v>
      </c>
      <c r="I121" s="167"/>
      <c r="J121" s="168" t="n">
        <f aca="false">BK121</f>
        <v>0</v>
      </c>
      <c r="L121" s="164"/>
      <c r="M121" s="169"/>
      <c r="N121" s="170"/>
      <c r="O121" s="170"/>
      <c r="P121" s="171" t="n">
        <f aca="false">P122</f>
        <v>0</v>
      </c>
      <c r="Q121" s="170"/>
      <c r="R121" s="171" t="n">
        <f aca="false">R122</f>
        <v>0.0071</v>
      </c>
      <c r="S121" s="170"/>
      <c r="T121" s="172" t="n">
        <f aca="false">T122</f>
        <v>0</v>
      </c>
      <c r="AR121" s="165" t="s">
        <v>79</v>
      </c>
      <c r="AT121" s="173" t="s">
        <v>73</v>
      </c>
      <c r="AU121" s="173" t="s">
        <v>74</v>
      </c>
      <c r="AY121" s="165" t="s">
        <v>111</v>
      </c>
      <c r="BK121" s="174" t="n">
        <f aca="false">BK122</f>
        <v>0</v>
      </c>
    </row>
    <row r="122" s="163" customFormat="true" ht="22.8" hidden="false" customHeight="true" outlineLevel="0" collapsed="false">
      <c r="B122" s="164"/>
      <c r="D122" s="165" t="s">
        <v>73</v>
      </c>
      <c r="E122" s="175" t="s">
        <v>112</v>
      </c>
      <c r="F122" s="175" t="s">
        <v>113</v>
      </c>
      <c r="I122" s="167"/>
      <c r="J122" s="176" t="n">
        <f aca="false">BK122</f>
        <v>0</v>
      </c>
      <c r="L122" s="164"/>
      <c r="M122" s="169"/>
      <c r="N122" s="170"/>
      <c r="O122" s="170"/>
      <c r="P122" s="171" t="n">
        <f aca="false">SUM(P123:P125)</f>
        <v>0</v>
      </c>
      <c r="Q122" s="170"/>
      <c r="R122" s="171" t="n">
        <f aca="false">SUM(R123:R125)</f>
        <v>0.0071</v>
      </c>
      <c r="S122" s="170"/>
      <c r="T122" s="172" t="n">
        <f aca="false">SUM(T123:T125)</f>
        <v>0</v>
      </c>
      <c r="AR122" s="165" t="s">
        <v>79</v>
      </c>
      <c r="AT122" s="173" t="s">
        <v>73</v>
      </c>
      <c r="AU122" s="173" t="s">
        <v>79</v>
      </c>
      <c r="AY122" s="165" t="s">
        <v>111</v>
      </c>
      <c r="BK122" s="174" t="n">
        <f aca="false">SUM(BK123:BK125)</f>
        <v>0</v>
      </c>
    </row>
    <row r="123" s="27" customFormat="true" ht="21.75" hidden="false" customHeight="true" outlineLevel="0" collapsed="false">
      <c r="A123" s="22"/>
      <c r="B123" s="177"/>
      <c r="C123" s="178" t="s">
        <v>79</v>
      </c>
      <c r="D123" s="178" t="s">
        <v>114</v>
      </c>
      <c r="E123" s="179" t="s">
        <v>115</v>
      </c>
      <c r="F123" s="180" t="s">
        <v>116</v>
      </c>
      <c r="G123" s="181" t="s">
        <v>117</v>
      </c>
      <c r="H123" s="182" t="n">
        <v>54</v>
      </c>
      <c r="I123" s="183"/>
      <c r="J123" s="184" t="n">
        <f aca="false">ROUND(I123*H123,2)</f>
        <v>0</v>
      </c>
      <c r="K123" s="185" t="s">
        <v>118</v>
      </c>
      <c r="L123" s="23"/>
      <c r="M123" s="186"/>
      <c r="N123" s="187" t="s">
        <v>39</v>
      </c>
      <c r="O123" s="60"/>
      <c r="P123" s="188" t="n">
        <f aca="false">O123*H123</f>
        <v>0</v>
      </c>
      <c r="Q123" s="188" t="n">
        <v>0.00013</v>
      </c>
      <c r="R123" s="188" t="n">
        <f aca="false">Q123*H123</f>
        <v>0.00702</v>
      </c>
      <c r="S123" s="188" t="n">
        <v>0</v>
      </c>
      <c r="T123" s="189" t="n">
        <f aca="false">S123*H123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R123" s="190" t="s">
        <v>119</v>
      </c>
      <c r="AT123" s="190" t="s">
        <v>114</v>
      </c>
      <c r="AU123" s="190" t="s">
        <v>81</v>
      </c>
      <c r="AY123" s="3" t="s">
        <v>111</v>
      </c>
      <c r="BE123" s="191" t="n">
        <f aca="false">IF(N123="základní",J123,0)</f>
        <v>0</v>
      </c>
      <c r="BF123" s="191" t="n">
        <f aca="false">IF(N123="snížená",J123,0)</f>
        <v>0</v>
      </c>
      <c r="BG123" s="191" t="n">
        <f aca="false">IF(N123="zákl. přenesená",J123,0)</f>
        <v>0</v>
      </c>
      <c r="BH123" s="191" t="n">
        <f aca="false">IF(N123="sníž. přenesená",J123,0)</f>
        <v>0</v>
      </c>
      <c r="BI123" s="191" t="n">
        <f aca="false">IF(N123="nulová",J123,0)</f>
        <v>0</v>
      </c>
      <c r="BJ123" s="3" t="s">
        <v>79</v>
      </c>
      <c r="BK123" s="191" t="n">
        <f aca="false">ROUND(I123*H123,2)</f>
        <v>0</v>
      </c>
      <c r="BL123" s="3" t="s">
        <v>119</v>
      </c>
      <c r="BM123" s="190" t="s">
        <v>120</v>
      </c>
    </row>
    <row r="124" s="27" customFormat="true" ht="16.5" hidden="false" customHeight="true" outlineLevel="0" collapsed="false">
      <c r="A124" s="22"/>
      <c r="B124" s="177"/>
      <c r="C124" s="178" t="s">
        <v>81</v>
      </c>
      <c r="D124" s="178" t="s">
        <v>114</v>
      </c>
      <c r="E124" s="179" t="s">
        <v>121</v>
      </c>
      <c r="F124" s="185" t="s">
        <v>122</v>
      </c>
      <c r="G124" s="181" t="s">
        <v>123</v>
      </c>
      <c r="H124" s="182" t="n">
        <v>1</v>
      </c>
      <c r="I124" s="183"/>
      <c r="J124" s="184" t="n">
        <f aca="false">ROUND(I124*H124,2)</f>
        <v>0</v>
      </c>
      <c r="K124" s="185"/>
      <c r="L124" s="23"/>
      <c r="M124" s="186"/>
      <c r="N124" s="187" t="s">
        <v>39</v>
      </c>
      <c r="O124" s="60"/>
      <c r="P124" s="188" t="n">
        <f aca="false">O124*H124</f>
        <v>0</v>
      </c>
      <c r="Q124" s="188" t="n">
        <v>4E-005</v>
      </c>
      <c r="R124" s="188" t="n">
        <f aca="false">Q124*H124</f>
        <v>4E-005</v>
      </c>
      <c r="S124" s="188" t="n">
        <v>0</v>
      </c>
      <c r="T124" s="189" t="n">
        <f aca="false">S124*H124</f>
        <v>0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R124" s="190" t="s">
        <v>119</v>
      </c>
      <c r="AT124" s="190" t="s">
        <v>114</v>
      </c>
      <c r="AU124" s="190" t="s">
        <v>81</v>
      </c>
      <c r="AY124" s="3" t="s">
        <v>111</v>
      </c>
      <c r="BE124" s="191" t="n">
        <f aca="false">IF(N124="základní",J124,0)</f>
        <v>0</v>
      </c>
      <c r="BF124" s="191" t="n">
        <f aca="false">IF(N124="snížená",J124,0)</f>
        <v>0</v>
      </c>
      <c r="BG124" s="191" t="n">
        <f aca="false">IF(N124="zákl. přenesená",J124,0)</f>
        <v>0</v>
      </c>
      <c r="BH124" s="191" t="n">
        <f aca="false">IF(N124="sníž. přenesená",J124,0)</f>
        <v>0</v>
      </c>
      <c r="BI124" s="191" t="n">
        <f aca="false">IF(N124="nulová",J124,0)</f>
        <v>0</v>
      </c>
      <c r="BJ124" s="3" t="s">
        <v>79</v>
      </c>
      <c r="BK124" s="191" t="n">
        <f aca="false">ROUND(I124*H124,2)</f>
        <v>0</v>
      </c>
      <c r="BL124" s="3" t="s">
        <v>119</v>
      </c>
      <c r="BM124" s="190" t="s">
        <v>124</v>
      </c>
    </row>
    <row r="125" s="27" customFormat="true" ht="16.5" hidden="false" customHeight="true" outlineLevel="0" collapsed="false">
      <c r="A125" s="22"/>
      <c r="B125" s="177"/>
      <c r="C125" s="178" t="s">
        <v>125</v>
      </c>
      <c r="D125" s="178" t="s">
        <v>114</v>
      </c>
      <c r="E125" s="179" t="s">
        <v>126</v>
      </c>
      <c r="F125" s="185" t="s">
        <v>127</v>
      </c>
      <c r="G125" s="181" t="s">
        <v>123</v>
      </c>
      <c r="H125" s="182" t="n">
        <v>1</v>
      </c>
      <c r="I125" s="183"/>
      <c r="J125" s="184" t="n">
        <f aca="false">ROUND(I125*H125,2)</f>
        <v>0</v>
      </c>
      <c r="K125" s="185"/>
      <c r="L125" s="23"/>
      <c r="M125" s="186"/>
      <c r="N125" s="187" t="s">
        <v>39</v>
      </c>
      <c r="O125" s="60"/>
      <c r="P125" s="188" t="n">
        <f aca="false">O125*H125</f>
        <v>0</v>
      </c>
      <c r="Q125" s="188" t="n">
        <v>4E-005</v>
      </c>
      <c r="R125" s="188" t="n">
        <f aca="false">Q125*H125</f>
        <v>4E-005</v>
      </c>
      <c r="S125" s="188" t="n">
        <v>0</v>
      </c>
      <c r="T125" s="189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90" t="s">
        <v>119</v>
      </c>
      <c r="AT125" s="190" t="s">
        <v>114</v>
      </c>
      <c r="AU125" s="190" t="s">
        <v>81</v>
      </c>
      <c r="AY125" s="3" t="s">
        <v>111</v>
      </c>
      <c r="BE125" s="191" t="n">
        <f aca="false">IF(N125="základní",J125,0)</f>
        <v>0</v>
      </c>
      <c r="BF125" s="191" t="n">
        <f aca="false">IF(N125="snížená",J125,0)</f>
        <v>0</v>
      </c>
      <c r="BG125" s="191" t="n">
        <f aca="false">IF(N125="zákl. přenesená",J125,0)</f>
        <v>0</v>
      </c>
      <c r="BH125" s="191" t="n">
        <f aca="false">IF(N125="sníž. přenesená",J125,0)</f>
        <v>0</v>
      </c>
      <c r="BI125" s="191" t="n">
        <f aca="false">IF(N125="nulová",J125,0)</f>
        <v>0</v>
      </c>
      <c r="BJ125" s="3" t="s">
        <v>79</v>
      </c>
      <c r="BK125" s="191" t="n">
        <f aca="false">ROUND(I125*H125,2)</f>
        <v>0</v>
      </c>
      <c r="BL125" s="3" t="s">
        <v>119</v>
      </c>
      <c r="BM125" s="190" t="s">
        <v>128</v>
      </c>
    </row>
    <row r="126" s="163" customFormat="true" ht="25.9" hidden="false" customHeight="true" outlineLevel="0" collapsed="false">
      <c r="B126" s="164"/>
      <c r="D126" s="165" t="s">
        <v>73</v>
      </c>
      <c r="E126" s="166" t="s">
        <v>129</v>
      </c>
      <c r="F126" s="166" t="s">
        <v>130</v>
      </c>
      <c r="I126" s="167"/>
      <c r="J126" s="168" t="n">
        <f aca="false">BK126</f>
        <v>0</v>
      </c>
      <c r="L126" s="164"/>
      <c r="M126" s="169"/>
      <c r="N126" s="170"/>
      <c r="O126" s="170"/>
      <c r="P126" s="171" t="n">
        <f aca="false">P127</f>
        <v>0</v>
      </c>
      <c r="Q126" s="170"/>
      <c r="R126" s="171" t="n">
        <f aca="false">R127</f>
        <v>0</v>
      </c>
      <c r="S126" s="170"/>
      <c r="T126" s="172" t="n">
        <f aca="false">T127</f>
        <v>0</v>
      </c>
      <c r="AR126" s="165" t="s">
        <v>81</v>
      </c>
      <c r="AT126" s="173" t="s">
        <v>73</v>
      </c>
      <c r="AU126" s="173" t="s">
        <v>74</v>
      </c>
      <c r="AY126" s="165" t="s">
        <v>111</v>
      </c>
      <c r="BK126" s="174" t="n">
        <f aca="false">BK127</f>
        <v>0</v>
      </c>
    </row>
    <row r="127" s="163" customFormat="true" ht="22.8" hidden="false" customHeight="true" outlineLevel="0" collapsed="false">
      <c r="B127" s="164"/>
      <c r="D127" s="165" t="s">
        <v>73</v>
      </c>
      <c r="E127" s="175" t="s">
        <v>131</v>
      </c>
      <c r="F127" s="175" t="s">
        <v>132</v>
      </c>
      <c r="I127" s="167"/>
      <c r="J127" s="176" t="n">
        <f aca="false">BK127</f>
        <v>0</v>
      </c>
      <c r="L127" s="164"/>
      <c r="M127" s="169"/>
      <c r="N127" s="170"/>
      <c r="O127" s="170"/>
      <c r="P127" s="171" t="n">
        <f aca="false">SUM(P128:P133)</f>
        <v>0</v>
      </c>
      <c r="Q127" s="170"/>
      <c r="R127" s="171" t="n">
        <f aca="false">SUM(R128:R133)</f>
        <v>0</v>
      </c>
      <c r="S127" s="170"/>
      <c r="T127" s="172" t="n">
        <f aca="false">SUM(T128:T133)</f>
        <v>0</v>
      </c>
      <c r="AR127" s="165" t="s">
        <v>81</v>
      </c>
      <c r="AT127" s="173" t="s">
        <v>73</v>
      </c>
      <c r="AU127" s="173" t="s">
        <v>79</v>
      </c>
      <c r="AY127" s="165" t="s">
        <v>111</v>
      </c>
      <c r="BK127" s="174" t="n">
        <f aca="false">SUM(BK128:BK133)</f>
        <v>0</v>
      </c>
    </row>
    <row r="128" s="27" customFormat="true" ht="33" hidden="false" customHeight="true" outlineLevel="0" collapsed="false">
      <c r="A128" s="22"/>
      <c r="B128" s="177"/>
      <c r="C128" s="178" t="s">
        <v>119</v>
      </c>
      <c r="D128" s="178" t="s">
        <v>114</v>
      </c>
      <c r="E128" s="179" t="s">
        <v>133</v>
      </c>
      <c r="F128" s="185" t="s">
        <v>134</v>
      </c>
      <c r="G128" s="181" t="s">
        <v>135</v>
      </c>
      <c r="H128" s="182" t="n">
        <v>16</v>
      </c>
      <c r="I128" s="183"/>
      <c r="J128" s="184" t="n">
        <f aca="false">ROUND(I128*H128,2)</f>
        <v>0</v>
      </c>
      <c r="K128" s="185"/>
      <c r="L128" s="23"/>
      <c r="M128" s="186"/>
      <c r="N128" s="187" t="s">
        <v>39</v>
      </c>
      <c r="O128" s="60"/>
      <c r="P128" s="188" t="n">
        <f aca="false">O128*H128</f>
        <v>0</v>
      </c>
      <c r="Q128" s="188" t="n">
        <v>0</v>
      </c>
      <c r="R128" s="188" t="n">
        <f aca="false">Q128*H128</f>
        <v>0</v>
      </c>
      <c r="S128" s="188" t="n">
        <v>0</v>
      </c>
      <c r="T128" s="189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90" t="s">
        <v>136</v>
      </c>
      <c r="AT128" s="190" t="s">
        <v>114</v>
      </c>
      <c r="AU128" s="190" t="s">
        <v>81</v>
      </c>
      <c r="AY128" s="3" t="s">
        <v>111</v>
      </c>
      <c r="BE128" s="191" t="n">
        <f aca="false">IF(N128="základní",J128,0)</f>
        <v>0</v>
      </c>
      <c r="BF128" s="191" t="n">
        <f aca="false">IF(N128="snížená",J128,0)</f>
        <v>0</v>
      </c>
      <c r="BG128" s="191" t="n">
        <f aca="false">IF(N128="zákl. přenesená",J128,0)</f>
        <v>0</v>
      </c>
      <c r="BH128" s="191" t="n">
        <f aca="false">IF(N128="sníž. přenesená",J128,0)</f>
        <v>0</v>
      </c>
      <c r="BI128" s="191" t="n">
        <f aca="false">IF(N128="nulová",J128,0)</f>
        <v>0</v>
      </c>
      <c r="BJ128" s="3" t="s">
        <v>79</v>
      </c>
      <c r="BK128" s="191" t="n">
        <f aca="false">ROUND(I128*H128,2)</f>
        <v>0</v>
      </c>
      <c r="BL128" s="3" t="s">
        <v>136</v>
      </c>
      <c r="BM128" s="190" t="s">
        <v>137</v>
      </c>
    </row>
    <row r="129" s="27" customFormat="true" ht="33" hidden="false" customHeight="true" outlineLevel="0" collapsed="false">
      <c r="A129" s="22"/>
      <c r="B129" s="177"/>
      <c r="C129" s="178" t="s">
        <v>138</v>
      </c>
      <c r="D129" s="178" t="s">
        <v>114</v>
      </c>
      <c r="E129" s="179" t="s">
        <v>139</v>
      </c>
      <c r="F129" s="185" t="s">
        <v>140</v>
      </c>
      <c r="G129" s="181" t="s">
        <v>135</v>
      </c>
      <c r="H129" s="182" t="n">
        <v>16</v>
      </c>
      <c r="I129" s="183"/>
      <c r="J129" s="184" t="n">
        <f aca="false">ROUND(I129*H129,2)</f>
        <v>0</v>
      </c>
      <c r="K129" s="185"/>
      <c r="L129" s="23"/>
      <c r="M129" s="186"/>
      <c r="N129" s="187" t="s">
        <v>39</v>
      </c>
      <c r="O129" s="60"/>
      <c r="P129" s="188" t="n">
        <f aca="false">O129*H129</f>
        <v>0</v>
      </c>
      <c r="Q129" s="188" t="n">
        <v>0</v>
      </c>
      <c r="R129" s="188" t="n">
        <f aca="false">Q129*H129</f>
        <v>0</v>
      </c>
      <c r="S129" s="188" t="n">
        <v>0</v>
      </c>
      <c r="T129" s="189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90" t="s">
        <v>136</v>
      </c>
      <c r="AT129" s="190" t="s">
        <v>114</v>
      </c>
      <c r="AU129" s="190" t="s">
        <v>81</v>
      </c>
      <c r="AY129" s="3" t="s">
        <v>111</v>
      </c>
      <c r="BE129" s="191" t="n">
        <f aca="false">IF(N129="základní",J129,0)</f>
        <v>0</v>
      </c>
      <c r="BF129" s="191" t="n">
        <f aca="false">IF(N129="snížená",J129,0)</f>
        <v>0</v>
      </c>
      <c r="BG129" s="191" t="n">
        <f aca="false">IF(N129="zákl. přenesená",J129,0)</f>
        <v>0</v>
      </c>
      <c r="BH129" s="191" t="n">
        <f aca="false">IF(N129="sníž. přenesená",J129,0)</f>
        <v>0</v>
      </c>
      <c r="BI129" s="191" t="n">
        <f aca="false">IF(N129="nulová",J129,0)</f>
        <v>0</v>
      </c>
      <c r="BJ129" s="3" t="s">
        <v>79</v>
      </c>
      <c r="BK129" s="191" t="n">
        <f aca="false">ROUND(I129*H129,2)</f>
        <v>0</v>
      </c>
      <c r="BL129" s="3" t="s">
        <v>136</v>
      </c>
      <c r="BM129" s="190" t="s">
        <v>141</v>
      </c>
    </row>
    <row r="130" s="27" customFormat="true" ht="33" hidden="false" customHeight="true" outlineLevel="0" collapsed="false">
      <c r="A130" s="22"/>
      <c r="B130" s="177"/>
      <c r="C130" s="178" t="s">
        <v>142</v>
      </c>
      <c r="D130" s="178" t="s">
        <v>114</v>
      </c>
      <c r="E130" s="179" t="s">
        <v>143</v>
      </c>
      <c r="F130" s="185" t="s">
        <v>144</v>
      </c>
      <c r="G130" s="181" t="s">
        <v>135</v>
      </c>
      <c r="H130" s="182" t="n">
        <v>2</v>
      </c>
      <c r="I130" s="183"/>
      <c r="J130" s="184" t="n">
        <f aca="false">ROUND(I130*H130,2)</f>
        <v>0</v>
      </c>
      <c r="K130" s="185"/>
      <c r="L130" s="23"/>
      <c r="M130" s="186"/>
      <c r="N130" s="187" t="s">
        <v>39</v>
      </c>
      <c r="O130" s="60"/>
      <c r="P130" s="188" t="n">
        <f aca="false">O130*H130</f>
        <v>0</v>
      </c>
      <c r="Q130" s="188" t="n">
        <v>0</v>
      </c>
      <c r="R130" s="188" t="n">
        <f aca="false">Q130*H130</f>
        <v>0</v>
      </c>
      <c r="S130" s="188" t="n">
        <v>0</v>
      </c>
      <c r="T130" s="189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90" t="s">
        <v>136</v>
      </c>
      <c r="AT130" s="190" t="s">
        <v>114</v>
      </c>
      <c r="AU130" s="190" t="s">
        <v>81</v>
      </c>
      <c r="AY130" s="3" t="s">
        <v>111</v>
      </c>
      <c r="BE130" s="191" t="n">
        <f aca="false">IF(N130="základní",J130,0)</f>
        <v>0</v>
      </c>
      <c r="BF130" s="191" t="n">
        <f aca="false">IF(N130="snížená",J130,0)</f>
        <v>0</v>
      </c>
      <c r="BG130" s="191" t="n">
        <f aca="false">IF(N130="zákl. přenesená",J130,0)</f>
        <v>0</v>
      </c>
      <c r="BH130" s="191" t="n">
        <f aca="false">IF(N130="sníž. přenesená",J130,0)</f>
        <v>0</v>
      </c>
      <c r="BI130" s="191" t="n">
        <f aca="false">IF(N130="nulová",J130,0)</f>
        <v>0</v>
      </c>
      <c r="BJ130" s="3" t="s">
        <v>79</v>
      </c>
      <c r="BK130" s="191" t="n">
        <f aca="false">ROUND(I130*H130,2)</f>
        <v>0</v>
      </c>
      <c r="BL130" s="3" t="s">
        <v>136</v>
      </c>
      <c r="BM130" s="190" t="s">
        <v>145</v>
      </c>
    </row>
    <row r="131" s="27" customFormat="true" ht="33" hidden="false" customHeight="true" outlineLevel="0" collapsed="false">
      <c r="A131" s="22"/>
      <c r="B131" s="177"/>
      <c r="C131" s="178" t="s">
        <v>146</v>
      </c>
      <c r="D131" s="178" t="s">
        <v>114</v>
      </c>
      <c r="E131" s="179" t="s">
        <v>147</v>
      </c>
      <c r="F131" s="180" t="s">
        <v>148</v>
      </c>
      <c r="G131" s="181" t="s">
        <v>135</v>
      </c>
      <c r="H131" s="182" t="n">
        <v>1</v>
      </c>
      <c r="I131" s="183"/>
      <c r="J131" s="184" t="n">
        <f aca="false">ROUND(I131*H131,2)</f>
        <v>0</v>
      </c>
      <c r="K131" s="185"/>
      <c r="L131" s="23"/>
      <c r="M131" s="186"/>
      <c r="N131" s="187" t="s">
        <v>39</v>
      </c>
      <c r="O131" s="60"/>
      <c r="P131" s="188" t="n">
        <f aca="false">O131*H131</f>
        <v>0</v>
      </c>
      <c r="Q131" s="188" t="n">
        <v>0</v>
      </c>
      <c r="R131" s="188" t="n">
        <f aca="false">Q131*H131</f>
        <v>0</v>
      </c>
      <c r="S131" s="188" t="n">
        <v>0</v>
      </c>
      <c r="T131" s="189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90" t="s">
        <v>136</v>
      </c>
      <c r="AT131" s="190" t="s">
        <v>114</v>
      </c>
      <c r="AU131" s="190" t="s">
        <v>81</v>
      </c>
      <c r="AY131" s="3" t="s">
        <v>111</v>
      </c>
      <c r="BE131" s="191" t="n">
        <f aca="false">IF(N131="základní",J131,0)</f>
        <v>0</v>
      </c>
      <c r="BF131" s="191" t="n">
        <f aca="false">IF(N131="snížená",J131,0)</f>
        <v>0</v>
      </c>
      <c r="BG131" s="191" t="n">
        <f aca="false">IF(N131="zákl. přenesená",J131,0)</f>
        <v>0</v>
      </c>
      <c r="BH131" s="191" t="n">
        <f aca="false">IF(N131="sníž. přenesená",J131,0)</f>
        <v>0</v>
      </c>
      <c r="BI131" s="191" t="n">
        <f aca="false">IF(N131="nulová",J131,0)</f>
        <v>0</v>
      </c>
      <c r="BJ131" s="3" t="s">
        <v>79</v>
      </c>
      <c r="BK131" s="191" t="n">
        <f aca="false">ROUND(I131*H131,2)</f>
        <v>0</v>
      </c>
      <c r="BL131" s="3" t="s">
        <v>136</v>
      </c>
      <c r="BM131" s="190" t="s">
        <v>149</v>
      </c>
    </row>
    <row r="132" s="27" customFormat="true" ht="33" hidden="false" customHeight="true" outlineLevel="0" collapsed="false">
      <c r="A132" s="22"/>
      <c r="B132" s="177"/>
      <c r="C132" s="178" t="s">
        <v>150</v>
      </c>
      <c r="D132" s="178" t="s">
        <v>114</v>
      </c>
      <c r="E132" s="179" t="s">
        <v>151</v>
      </c>
      <c r="F132" s="185" t="s">
        <v>152</v>
      </c>
      <c r="G132" s="181" t="s">
        <v>135</v>
      </c>
      <c r="H132" s="182" t="n">
        <v>4</v>
      </c>
      <c r="I132" s="183"/>
      <c r="J132" s="184" t="n">
        <f aca="false">ROUND(I132*H132,2)</f>
        <v>0</v>
      </c>
      <c r="K132" s="185"/>
      <c r="L132" s="23"/>
      <c r="M132" s="186"/>
      <c r="N132" s="187" t="s">
        <v>39</v>
      </c>
      <c r="O132" s="60"/>
      <c r="P132" s="188" t="n">
        <f aca="false">O132*H132</f>
        <v>0</v>
      </c>
      <c r="Q132" s="188" t="n">
        <v>0</v>
      </c>
      <c r="R132" s="188" t="n">
        <f aca="false">Q132*H132</f>
        <v>0</v>
      </c>
      <c r="S132" s="188" t="n">
        <v>0</v>
      </c>
      <c r="T132" s="189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90" t="s">
        <v>136</v>
      </c>
      <c r="AT132" s="190" t="s">
        <v>114</v>
      </c>
      <c r="AU132" s="190" t="s">
        <v>81</v>
      </c>
      <c r="AY132" s="3" t="s">
        <v>111</v>
      </c>
      <c r="BE132" s="191" t="n">
        <f aca="false">IF(N132="základní",J132,0)</f>
        <v>0</v>
      </c>
      <c r="BF132" s="191" t="n">
        <f aca="false">IF(N132="snížená",J132,0)</f>
        <v>0</v>
      </c>
      <c r="BG132" s="191" t="n">
        <f aca="false">IF(N132="zákl. přenesená",J132,0)</f>
        <v>0</v>
      </c>
      <c r="BH132" s="191" t="n">
        <f aca="false">IF(N132="sníž. přenesená",J132,0)</f>
        <v>0</v>
      </c>
      <c r="BI132" s="191" t="n">
        <f aca="false">IF(N132="nulová",J132,0)</f>
        <v>0</v>
      </c>
      <c r="BJ132" s="3" t="s">
        <v>79</v>
      </c>
      <c r="BK132" s="191" t="n">
        <f aca="false">ROUND(I132*H132,2)</f>
        <v>0</v>
      </c>
      <c r="BL132" s="3" t="s">
        <v>136</v>
      </c>
      <c r="BM132" s="190" t="s">
        <v>153</v>
      </c>
    </row>
    <row r="133" s="27" customFormat="true" ht="21.75" hidden="false" customHeight="true" outlineLevel="0" collapsed="false">
      <c r="A133" s="22"/>
      <c r="B133" s="177"/>
      <c r="C133" s="178" t="s">
        <v>112</v>
      </c>
      <c r="D133" s="178" t="s">
        <v>114</v>
      </c>
      <c r="E133" s="179" t="s">
        <v>154</v>
      </c>
      <c r="F133" s="185" t="s">
        <v>155</v>
      </c>
      <c r="G133" s="181" t="s">
        <v>156</v>
      </c>
      <c r="H133" s="192"/>
      <c r="I133" s="183"/>
      <c r="J133" s="184" t="n">
        <f aca="false">ROUND(I133*H133,2)</f>
        <v>0</v>
      </c>
      <c r="K133" s="185" t="s">
        <v>118</v>
      </c>
      <c r="L133" s="23"/>
      <c r="M133" s="186"/>
      <c r="N133" s="187" t="s">
        <v>39</v>
      </c>
      <c r="O133" s="60"/>
      <c r="P133" s="188" t="n">
        <f aca="false">O133*H133</f>
        <v>0</v>
      </c>
      <c r="Q133" s="188" t="n">
        <v>0</v>
      </c>
      <c r="R133" s="188" t="n">
        <f aca="false">Q133*H133</f>
        <v>0</v>
      </c>
      <c r="S133" s="188" t="n">
        <v>0</v>
      </c>
      <c r="T133" s="189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90" t="s">
        <v>136</v>
      </c>
      <c r="AT133" s="190" t="s">
        <v>114</v>
      </c>
      <c r="AU133" s="190" t="s">
        <v>81</v>
      </c>
      <c r="AY133" s="3" t="s">
        <v>111</v>
      </c>
      <c r="BE133" s="191" t="n">
        <f aca="false">IF(N133="základní",J133,0)</f>
        <v>0</v>
      </c>
      <c r="BF133" s="191" t="n">
        <f aca="false">IF(N133="snížená",J133,0)</f>
        <v>0</v>
      </c>
      <c r="BG133" s="191" t="n">
        <f aca="false">IF(N133="zákl. přenesená",J133,0)</f>
        <v>0</v>
      </c>
      <c r="BH133" s="191" t="n">
        <f aca="false">IF(N133="sníž. přenesená",J133,0)</f>
        <v>0</v>
      </c>
      <c r="BI133" s="191" t="n">
        <f aca="false">IF(N133="nulová",J133,0)</f>
        <v>0</v>
      </c>
      <c r="BJ133" s="3" t="s">
        <v>79</v>
      </c>
      <c r="BK133" s="191" t="n">
        <f aca="false">ROUND(I133*H133,2)</f>
        <v>0</v>
      </c>
      <c r="BL133" s="3" t="s">
        <v>136</v>
      </c>
      <c r="BM133" s="190" t="s">
        <v>157</v>
      </c>
    </row>
    <row r="134" s="163" customFormat="true" ht="25.9" hidden="false" customHeight="true" outlineLevel="0" collapsed="false">
      <c r="B134" s="164"/>
      <c r="D134" s="165" t="s">
        <v>73</v>
      </c>
      <c r="E134" s="166" t="s">
        <v>158</v>
      </c>
      <c r="F134" s="166" t="s">
        <v>159</v>
      </c>
      <c r="I134" s="167"/>
      <c r="J134" s="168" t="n">
        <f aca="false">BK134</f>
        <v>0</v>
      </c>
      <c r="L134" s="164"/>
      <c r="M134" s="169"/>
      <c r="N134" s="170"/>
      <c r="O134" s="170"/>
      <c r="P134" s="171" t="n">
        <f aca="false">P135+P137+P139</f>
        <v>0</v>
      </c>
      <c r="Q134" s="170"/>
      <c r="R134" s="171" t="n">
        <f aca="false">R135+R137+R139</f>
        <v>0</v>
      </c>
      <c r="S134" s="170"/>
      <c r="T134" s="172" t="n">
        <f aca="false">T135+T137+T139</f>
        <v>0</v>
      </c>
      <c r="AR134" s="165" t="s">
        <v>138</v>
      </c>
      <c r="AT134" s="173" t="s">
        <v>73</v>
      </c>
      <c r="AU134" s="173" t="s">
        <v>74</v>
      </c>
      <c r="AY134" s="165" t="s">
        <v>111</v>
      </c>
      <c r="BK134" s="174" t="n">
        <f aca="false">BK135+BK137+BK139</f>
        <v>0</v>
      </c>
    </row>
    <row r="135" s="163" customFormat="true" ht="22.8" hidden="false" customHeight="true" outlineLevel="0" collapsed="false">
      <c r="B135" s="164"/>
      <c r="D135" s="165" t="s">
        <v>73</v>
      </c>
      <c r="E135" s="175" t="s">
        <v>160</v>
      </c>
      <c r="F135" s="175" t="s">
        <v>161</v>
      </c>
      <c r="I135" s="167"/>
      <c r="J135" s="176" t="n">
        <f aca="false">BK135</f>
        <v>0</v>
      </c>
      <c r="L135" s="164"/>
      <c r="M135" s="169"/>
      <c r="N135" s="170"/>
      <c r="O135" s="170"/>
      <c r="P135" s="171" t="n">
        <f aca="false">P136</f>
        <v>0</v>
      </c>
      <c r="Q135" s="170"/>
      <c r="R135" s="171" t="n">
        <f aca="false">R136</f>
        <v>0</v>
      </c>
      <c r="S135" s="170"/>
      <c r="T135" s="172" t="n">
        <f aca="false">T136</f>
        <v>0</v>
      </c>
      <c r="AR135" s="165" t="s">
        <v>138</v>
      </c>
      <c r="AT135" s="173" t="s">
        <v>73</v>
      </c>
      <c r="AU135" s="173" t="s">
        <v>79</v>
      </c>
      <c r="AY135" s="165" t="s">
        <v>111</v>
      </c>
      <c r="BK135" s="174" t="n">
        <f aca="false">BK136</f>
        <v>0</v>
      </c>
    </row>
    <row r="136" s="27" customFormat="true" ht="16.5" hidden="false" customHeight="true" outlineLevel="0" collapsed="false">
      <c r="A136" s="22"/>
      <c r="B136" s="177"/>
      <c r="C136" s="178" t="s">
        <v>162</v>
      </c>
      <c r="D136" s="178" t="s">
        <v>114</v>
      </c>
      <c r="E136" s="179" t="s">
        <v>163</v>
      </c>
      <c r="F136" s="185" t="s">
        <v>164</v>
      </c>
      <c r="G136" s="181" t="s">
        <v>123</v>
      </c>
      <c r="H136" s="182" t="n">
        <v>1</v>
      </c>
      <c r="I136" s="183"/>
      <c r="J136" s="184" t="n">
        <f aca="false">ROUND(I136*H136,2)</f>
        <v>0</v>
      </c>
      <c r="K136" s="185" t="s">
        <v>118</v>
      </c>
      <c r="L136" s="23"/>
      <c r="M136" s="186"/>
      <c r="N136" s="187" t="s">
        <v>39</v>
      </c>
      <c r="O136" s="60"/>
      <c r="P136" s="188" t="n">
        <f aca="false">O136*H136</f>
        <v>0</v>
      </c>
      <c r="Q136" s="188" t="n">
        <v>0</v>
      </c>
      <c r="R136" s="188" t="n">
        <f aca="false">Q136*H136</f>
        <v>0</v>
      </c>
      <c r="S136" s="188" t="n">
        <v>0</v>
      </c>
      <c r="T136" s="189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90" t="s">
        <v>165</v>
      </c>
      <c r="AT136" s="190" t="s">
        <v>114</v>
      </c>
      <c r="AU136" s="190" t="s">
        <v>81</v>
      </c>
      <c r="AY136" s="3" t="s">
        <v>111</v>
      </c>
      <c r="BE136" s="191" t="n">
        <f aca="false">IF(N136="základní",J136,0)</f>
        <v>0</v>
      </c>
      <c r="BF136" s="191" t="n">
        <f aca="false">IF(N136="snížená",J136,0)</f>
        <v>0</v>
      </c>
      <c r="BG136" s="191" t="n">
        <f aca="false">IF(N136="zákl. přenesená",J136,0)</f>
        <v>0</v>
      </c>
      <c r="BH136" s="191" t="n">
        <f aca="false">IF(N136="sníž. přenesená",J136,0)</f>
        <v>0</v>
      </c>
      <c r="BI136" s="191" t="n">
        <f aca="false">IF(N136="nulová",J136,0)</f>
        <v>0</v>
      </c>
      <c r="BJ136" s="3" t="s">
        <v>79</v>
      </c>
      <c r="BK136" s="191" t="n">
        <f aca="false">ROUND(I136*H136,2)</f>
        <v>0</v>
      </c>
      <c r="BL136" s="3" t="s">
        <v>165</v>
      </c>
      <c r="BM136" s="190" t="s">
        <v>166</v>
      </c>
    </row>
    <row r="137" s="163" customFormat="true" ht="22.8" hidden="false" customHeight="true" outlineLevel="0" collapsed="false">
      <c r="B137" s="164"/>
      <c r="D137" s="165" t="s">
        <v>73</v>
      </c>
      <c r="E137" s="175" t="s">
        <v>167</v>
      </c>
      <c r="F137" s="175" t="s">
        <v>168</v>
      </c>
      <c r="I137" s="167"/>
      <c r="J137" s="176" t="n">
        <f aca="false">BK137</f>
        <v>0</v>
      </c>
      <c r="L137" s="164"/>
      <c r="M137" s="169"/>
      <c r="N137" s="170"/>
      <c r="O137" s="170"/>
      <c r="P137" s="171" t="n">
        <f aca="false">P138</f>
        <v>0</v>
      </c>
      <c r="Q137" s="170"/>
      <c r="R137" s="171" t="n">
        <f aca="false">R138</f>
        <v>0</v>
      </c>
      <c r="S137" s="170"/>
      <c r="T137" s="172" t="n">
        <f aca="false">T138</f>
        <v>0</v>
      </c>
      <c r="AR137" s="165" t="s">
        <v>138</v>
      </c>
      <c r="AT137" s="173" t="s">
        <v>73</v>
      </c>
      <c r="AU137" s="173" t="s">
        <v>79</v>
      </c>
      <c r="AY137" s="165" t="s">
        <v>111</v>
      </c>
      <c r="BK137" s="174" t="n">
        <f aca="false">BK138</f>
        <v>0</v>
      </c>
    </row>
    <row r="138" s="27" customFormat="true" ht="16.5" hidden="false" customHeight="true" outlineLevel="0" collapsed="false">
      <c r="A138" s="22"/>
      <c r="B138" s="177"/>
      <c r="C138" s="178" t="s">
        <v>169</v>
      </c>
      <c r="D138" s="178" t="s">
        <v>114</v>
      </c>
      <c r="E138" s="179" t="s">
        <v>170</v>
      </c>
      <c r="F138" s="185" t="s">
        <v>171</v>
      </c>
      <c r="G138" s="181" t="s">
        <v>123</v>
      </c>
      <c r="H138" s="182" t="n">
        <v>1</v>
      </c>
      <c r="I138" s="183"/>
      <c r="J138" s="184" t="n">
        <f aca="false">ROUND(I138*H138,2)</f>
        <v>0</v>
      </c>
      <c r="K138" s="185" t="s">
        <v>118</v>
      </c>
      <c r="L138" s="23"/>
      <c r="M138" s="186"/>
      <c r="N138" s="187" t="s">
        <v>39</v>
      </c>
      <c r="O138" s="60"/>
      <c r="P138" s="188" t="n">
        <f aca="false">O138*H138</f>
        <v>0</v>
      </c>
      <c r="Q138" s="188" t="n">
        <v>0</v>
      </c>
      <c r="R138" s="188" t="n">
        <f aca="false">Q138*H138</f>
        <v>0</v>
      </c>
      <c r="S138" s="188" t="n">
        <v>0</v>
      </c>
      <c r="T138" s="189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90" t="s">
        <v>165</v>
      </c>
      <c r="AT138" s="190" t="s">
        <v>114</v>
      </c>
      <c r="AU138" s="190" t="s">
        <v>81</v>
      </c>
      <c r="AY138" s="3" t="s">
        <v>111</v>
      </c>
      <c r="BE138" s="191" t="n">
        <f aca="false">IF(N138="základní",J138,0)</f>
        <v>0</v>
      </c>
      <c r="BF138" s="191" t="n">
        <f aca="false">IF(N138="snížená",J138,0)</f>
        <v>0</v>
      </c>
      <c r="BG138" s="191" t="n">
        <f aca="false">IF(N138="zákl. přenesená",J138,0)</f>
        <v>0</v>
      </c>
      <c r="BH138" s="191" t="n">
        <f aca="false">IF(N138="sníž. přenesená",J138,0)</f>
        <v>0</v>
      </c>
      <c r="BI138" s="191" t="n">
        <f aca="false">IF(N138="nulová",J138,0)</f>
        <v>0</v>
      </c>
      <c r="BJ138" s="3" t="s">
        <v>79</v>
      </c>
      <c r="BK138" s="191" t="n">
        <f aca="false">ROUND(I138*H138,2)</f>
        <v>0</v>
      </c>
      <c r="BL138" s="3" t="s">
        <v>165</v>
      </c>
      <c r="BM138" s="190" t="s">
        <v>172</v>
      </c>
    </row>
    <row r="139" s="163" customFormat="true" ht="22.8" hidden="false" customHeight="true" outlineLevel="0" collapsed="false">
      <c r="B139" s="164"/>
      <c r="D139" s="165" t="s">
        <v>73</v>
      </c>
      <c r="E139" s="175" t="s">
        <v>173</v>
      </c>
      <c r="F139" s="175" t="s">
        <v>174</v>
      </c>
      <c r="I139" s="167"/>
      <c r="J139" s="176" t="n">
        <f aca="false">BK139</f>
        <v>0</v>
      </c>
      <c r="L139" s="164"/>
      <c r="M139" s="169"/>
      <c r="N139" s="170"/>
      <c r="O139" s="170"/>
      <c r="P139" s="171" t="n">
        <f aca="false">P140</f>
        <v>0</v>
      </c>
      <c r="Q139" s="170"/>
      <c r="R139" s="171" t="n">
        <f aca="false">R140</f>
        <v>0</v>
      </c>
      <c r="S139" s="170"/>
      <c r="T139" s="172" t="n">
        <f aca="false">T140</f>
        <v>0</v>
      </c>
      <c r="AR139" s="165" t="s">
        <v>138</v>
      </c>
      <c r="AT139" s="173" t="s">
        <v>73</v>
      </c>
      <c r="AU139" s="173" t="s">
        <v>79</v>
      </c>
      <c r="AY139" s="165" t="s">
        <v>111</v>
      </c>
      <c r="BK139" s="174" t="n">
        <f aca="false">BK140</f>
        <v>0</v>
      </c>
    </row>
    <row r="140" s="27" customFormat="true" ht="16.5" hidden="false" customHeight="true" outlineLevel="0" collapsed="false">
      <c r="A140" s="22"/>
      <c r="B140" s="177"/>
      <c r="C140" s="178" t="s">
        <v>175</v>
      </c>
      <c r="D140" s="178" t="s">
        <v>114</v>
      </c>
      <c r="E140" s="179" t="s">
        <v>176</v>
      </c>
      <c r="F140" s="185" t="s">
        <v>177</v>
      </c>
      <c r="G140" s="181" t="s">
        <v>123</v>
      </c>
      <c r="H140" s="182" t="n">
        <v>1</v>
      </c>
      <c r="I140" s="183"/>
      <c r="J140" s="184" t="n">
        <f aca="false">ROUND(I140*H140,2)</f>
        <v>0</v>
      </c>
      <c r="K140" s="185" t="s">
        <v>118</v>
      </c>
      <c r="L140" s="23"/>
      <c r="M140" s="193"/>
      <c r="N140" s="194" t="s">
        <v>39</v>
      </c>
      <c r="O140" s="195"/>
      <c r="P140" s="196" t="n">
        <f aca="false">O140*H140</f>
        <v>0</v>
      </c>
      <c r="Q140" s="196" t="n">
        <v>0</v>
      </c>
      <c r="R140" s="196" t="n">
        <f aca="false">Q140*H140</f>
        <v>0</v>
      </c>
      <c r="S140" s="196" t="n">
        <v>0</v>
      </c>
      <c r="T140" s="197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90" t="s">
        <v>165</v>
      </c>
      <c r="AT140" s="190" t="s">
        <v>114</v>
      </c>
      <c r="AU140" s="190" t="s">
        <v>81</v>
      </c>
      <c r="AY140" s="3" t="s">
        <v>111</v>
      </c>
      <c r="BE140" s="191" t="n">
        <f aca="false">IF(N140="základní",J140,0)</f>
        <v>0</v>
      </c>
      <c r="BF140" s="191" t="n">
        <f aca="false">IF(N140="snížená",J140,0)</f>
        <v>0</v>
      </c>
      <c r="BG140" s="191" t="n">
        <f aca="false">IF(N140="zákl. přenesená",J140,0)</f>
        <v>0</v>
      </c>
      <c r="BH140" s="191" t="n">
        <f aca="false">IF(N140="sníž. přenesená",J140,0)</f>
        <v>0</v>
      </c>
      <c r="BI140" s="191" t="n">
        <f aca="false">IF(N140="nulová",J140,0)</f>
        <v>0</v>
      </c>
      <c r="BJ140" s="3" t="s">
        <v>79</v>
      </c>
      <c r="BK140" s="191" t="n">
        <f aca="false">ROUND(I140*H140,2)</f>
        <v>0</v>
      </c>
      <c r="BL140" s="3" t="s">
        <v>165</v>
      </c>
      <c r="BM140" s="190" t="s">
        <v>178</v>
      </c>
    </row>
    <row r="141" s="27" customFormat="true" ht="6.95" hidden="false" customHeight="true" outlineLevel="0" collapsed="false">
      <c r="A141" s="22"/>
      <c r="B141" s="44"/>
      <c r="C141" s="45"/>
      <c r="D141" s="45"/>
      <c r="E141" s="45"/>
      <c r="F141" s="45"/>
      <c r="G141" s="45"/>
      <c r="H141" s="45"/>
      <c r="I141" s="132"/>
      <c r="J141" s="45"/>
      <c r="K141" s="45"/>
      <c r="L141" s="23"/>
      <c r="M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</row>
  </sheetData>
  <autoFilter ref="C119:K140"/>
  <mergeCells count="6">
    <mergeCell ref="L2:V2"/>
    <mergeCell ref="E7:H7"/>
    <mergeCell ref="E16:H16"/>
    <mergeCell ref="E25:H25"/>
    <mergeCell ref="E85:H85"/>
    <mergeCell ref="E112:H112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2020-08-26T13:17:13Z</dcterms:created>
  <dc:creator>Eva-TOSH\Eva</dc:creator>
  <dc:description/>
  <dc:language>cs-CZ</dc:language>
  <cp:lastModifiedBy/>
  <dcterms:modified xsi:type="dcterms:W3CDTF">2020-08-26T15:18:30Z</dcterms:modified>
  <cp:revision>1</cp:revision>
  <dc:subject/>
  <dc:title/>
</cp:coreProperties>
</file>