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VRN - Vedlejší rozpočtové..." sheetId="2" r:id="rId2"/>
    <sheet name="SO.01 - Oprava sportovníh..." sheetId="3" r:id="rId3"/>
  </sheets>
  <definedNames>
    <definedName name="_xlnm.Print_Area" localSheetId="0">'Rekapitulace stavby'!$D$4:$AO$76,'Rekapitulace stavby'!$C$82:$AQ$97</definedName>
    <definedName name="_xlnm._FilterDatabase" localSheetId="1" hidden="1">'VRN - Vedlejší rozpočtové...'!$C$120:$K$136</definedName>
    <definedName name="_xlnm.Print_Area" localSheetId="1">'VRN - Vedlejší rozpočtové...'!$C$4:$J$76,'VRN - Vedlejší rozpočtové...'!$C$82:$J$102,'VRN - Vedlejší rozpočtové...'!$C$108:$K$136</definedName>
    <definedName name="_xlnm._FilterDatabase" localSheetId="2" hidden="1">'SO.01 - Oprava sportovníh...'!$C$117:$K$175</definedName>
    <definedName name="_xlnm.Print_Area" localSheetId="2">'SO.01 - Oprava sportovníh...'!$C$4:$J$76,'SO.01 - Oprava sportovníh...'!$C$82:$J$99,'SO.01 - Oprava sportovníh...'!$C$105:$K$175</definedName>
    <definedName name="_xlnm.Print_Titles" localSheetId="0">'Rekapitulace stavby'!$92:$92</definedName>
    <definedName name="_xlnm.Print_Titles" localSheetId="1">'VRN - Vedlejší rozpočtové...'!$120:$120</definedName>
    <definedName name="_xlnm.Print_Titles" localSheetId="2">'SO.01 - Oprava sportovníh...'!$117:$117</definedName>
  </definedNames>
  <calcPr fullCalcOnLoad="1"/>
</workbook>
</file>

<file path=xl/sharedStrings.xml><?xml version="1.0" encoding="utf-8"?>
<sst xmlns="http://schemas.openxmlformats.org/spreadsheetml/2006/main" count="1042" uniqueCount="212">
  <si>
    <t>Export Komplet</t>
  </si>
  <si>
    <t/>
  </si>
  <si>
    <t>2.0</t>
  </si>
  <si>
    <t>ZAMOK</t>
  </si>
  <si>
    <t>False</t>
  </si>
  <si>
    <t>{7cc60cf8-1aaf-48e1-87fb-e27f2ab1de79}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</si>
  <si>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</si>
  <si>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</si>
  <si>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</si>
  <si>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</si>
  <si>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</si>
  <si>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</si>
  <si>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</si>
  <si>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</si>
  <si>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23_P011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</si>
  <si>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</si>
  <si>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</si>
  <si>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stávající podlahy v hale</t>
  </si>
  <si>
    <t>KSO:</t>
  </si>
  <si>
    <t>CC-CZ:</t>
  </si>
  <si>
    <t>Místo:</t>
  </si>
  <si>
    <t>Brno - Maloměřice</t>
  </si>
  <si>
    <t>Datum:</t>
  </si>
  <si>
    <t>22. 5. 2023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</si>
  <si>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</si>
  <si>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</si>
  <si>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</si>
  <si>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</si>
  <si>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</si>
  <si>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</si>
  <si>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</si>
  <si>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</si>
  <si>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</si>
  <si>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06324827</t>
  </si>
  <si>
    <t xml:space="preserve">DRS stavební s.r.o. </t>
  </si>
  <si>
    <t>CZ06324827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</si>
  <si>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</si>
  <si>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</si>
  <si>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</si>
  <si>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</si>
  <si>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</si>
  <si>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</si>
  <si>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</si>
  <si>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</si>
  <si>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</si>
  <si>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</si>
  <si>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</si>
  <si>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</si>
  <si>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</si>
  <si>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</si>
  <si>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</si>
  <si>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</si>
  <si>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</si>
  <si>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</si>
  <si>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</si>
  <si>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</si>
  <si>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</si>
  <si>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</si>
  <si>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</si>
  <si>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</si>
  <si>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</si>
  <si>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</si>
  <si>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</si>
  <si>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</si>
  <si>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</si>
  <si>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</si>
  <si>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</si>
  <si>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</si>
  <si>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</si>
  <si>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</si>
  <si>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</si>
  <si>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</si>
  <si>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</si>
  <si>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</si>
  <si>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</si>
  <si>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</si>
  <si>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</si>
  <si>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</si>
  <si>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</si>
  <si>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</si>
  <si>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</si>
  <si>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</si>
  <si>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VRN</t>
  </si>
  <si>
    <t>Vedlejší rozpočtové náklady</t>
  </si>
  <si>
    <t>STA</t>
  </si>
  <si>
    <t>1</t>
  </si>
  <si>
    <t>{b625e3f5-fb26-410d-96d3-d22f17903ded}</t>
  </si>
  <si>
    <t>SO.01</t>
  </si>
  <si>
    <t>Oprava sportovního povrchu haly - Maloměřice</t>
  </si>
  <si>
    <t>{1e492b2e-e1a1-45c9-a69b-0ae7e8604d3b}</t>
  </si>
  <si>
    <t>2</t>
  </si>
  <si>
    <t>KRYCÍ LIST SOUPISU PRACÍ</t>
  </si>
  <si>
    <t>Objekt:</t>
  </si>
  <si>
    <t>VRN - Vedlejší rozpočtové náklady</t>
  </si>
  <si>
    <t>Ukázkový příklad programu KROS 4.</t>
  </si>
  <si>
    <t>REKAPITULACE ČLENĚNÍ SOUPISU PRACÍ</t>
  </si>
  <si>
    <t>Kód dílu - Popis</t>
  </si>
  <si>
    <t>Cena celkem [CZK]</t>
  </si>
  <si>
    <t>Náklady ze soupisu prací</t>
  </si>
  <si>
    <t>-1</t>
  </si>
  <si>
    <t xml:space="preserve">    VRN7 - Provozní vlivy</t>
  </si>
  <si>
    <t xml:space="preserve">    VRN1 - Průzkumné, geodetické a projektové práce</t>
  </si>
  <si>
    <t xml:space="preserve">    VRN4 - Inženýrská činnost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</si>
  <si>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</si>
  <si>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</si>
  <si>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</si>
  <si>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</si>
  <si>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</si>
  <si>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</si>
  <si>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</si>
  <si>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</si>
  <si>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</si>
  <si>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</si>
  <si>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</si>
  <si>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</si>
  <si>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</si>
  <si>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</si>
  <si>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5</t>
  </si>
  <si>
    <t>ROZPOCET</t>
  </si>
  <si>
    <t>VRN7</t>
  </si>
  <si>
    <t>Provozní vlivy</t>
  </si>
  <si>
    <t>K</t>
  </si>
  <si>
    <t>075002000.2</t>
  </si>
  <si>
    <t>Náklady na zajištění stávajících sítí</t>
  </si>
  <si>
    <t>Kč</t>
  </si>
  <si>
    <t>Ceník vlastní</t>
  </si>
  <si>
    <t>4</t>
  </si>
  <si>
    <t>-994598854</t>
  </si>
  <si>
    <t>PP</t>
  </si>
  <si>
    <t>VRN1</t>
  </si>
  <si>
    <t>Průzkumné, geodetické a projektové práce</t>
  </si>
  <si>
    <t>013254000</t>
  </si>
  <si>
    <t>Dokumentace skutečného provedení stavby</t>
  </si>
  <si>
    <t>kpl</t>
  </si>
  <si>
    <t>1024</t>
  </si>
  <si>
    <t>-241232204</t>
  </si>
  <si>
    <t>VRN4</t>
  </si>
  <si>
    <t>Inženýrská činnost</t>
  </si>
  <si>
    <t>3</t>
  </si>
  <si>
    <t>045203000</t>
  </si>
  <si>
    <t>Kompletační činnost</t>
  </si>
  <si>
    <t>-1815593500</t>
  </si>
  <si>
    <t>VRN3</t>
  </si>
  <si>
    <t>Zařízení staveniště</t>
  </si>
  <si>
    <t>030001000</t>
  </si>
  <si>
    <t>-2093170072</t>
  </si>
  <si>
    <t>034002000.1</t>
  </si>
  <si>
    <t>Zabezpečení staveniště - ostraha, provizorní oplocení staveniště, zábradlí (var. ohraničení páskou na dřevěných latích)</t>
  </si>
  <si>
    <t>-2019610677</t>
  </si>
  <si>
    <t>SO.01 - Oprava sportovního povrchu haly - Maloměřice</t>
  </si>
  <si>
    <t>HSV - Práce a dodávky HSV</t>
  </si>
  <si>
    <t xml:space="preserve">    9 - Ostatní konstrukce a práce, bourání</t>
  </si>
  <si>
    <t>HSV</t>
  </si>
  <si>
    <t>Práce a dodávky HSV</t>
  </si>
  <si>
    <t>9</t>
  </si>
  <si>
    <t>Ostatní konstrukce a práce, bourání</t>
  </si>
  <si>
    <t>965046111</t>
  </si>
  <si>
    <t>Broušení stávajícího litého podkladu úběr do 3 mm</t>
  </si>
  <si>
    <t>-372210534</t>
  </si>
  <si>
    <t>Broušení stávajících betonových podlah úběr do 3 mm</t>
  </si>
  <si>
    <t>02</t>
  </si>
  <si>
    <t>Montáž pružné sportovní podlahy</t>
  </si>
  <si>
    <t>m2</t>
  </si>
  <si>
    <t>-1326009810</t>
  </si>
  <si>
    <t>VV</t>
  </si>
  <si>
    <t>Parotěsná zábrana tl. 0,2 mm</t>
  </si>
  <si>
    <t>PU pěnová podložka tl. 15 mm</t>
  </si>
  <si>
    <t>Nosná konstrukce z lepených březových překližek (double P+D) tl. 15 mm</t>
  </si>
  <si>
    <t>Viz. TZ</t>
  </si>
  <si>
    <t>1084,13</t>
  </si>
  <si>
    <t>Součet</t>
  </si>
  <si>
    <t>M</t>
  </si>
  <si>
    <t>03</t>
  </si>
  <si>
    <t>Dodávka pružné sportovní podlahy</t>
  </si>
  <si>
    <t>8</t>
  </si>
  <si>
    <t>182818462</t>
  </si>
  <si>
    <t>1160,01</t>
  </si>
  <si>
    <t>04</t>
  </si>
  <si>
    <t>Montáž podlahové krytiny</t>
  </si>
  <si>
    <t>-871576050</t>
  </si>
  <si>
    <t>Speciálně navržený reliéfní povrch tl. 0,70 mm</t>
  </si>
  <si>
    <t>Povrchová úprava Top Clean XP</t>
  </si>
  <si>
    <t>Transparentní nášlapná vrstva</t>
  </si>
  <si>
    <t>Tisk ve vysokém rozlišení</t>
  </si>
  <si>
    <t>Netkané skelné vlákno</t>
  </si>
  <si>
    <t>Homogenní kalandrovaný pás vyrobený z recyklovaného vinylu</t>
  </si>
  <si>
    <t>XCS pěna s extrémní hustotou</t>
  </si>
  <si>
    <t>05</t>
  </si>
  <si>
    <t>Dodávka podlahové krytiny</t>
  </si>
  <si>
    <t>-1834096175</t>
  </si>
  <si>
    <t>6</t>
  </si>
  <si>
    <t>06</t>
  </si>
  <si>
    <t>Lajnování hřišť - hazena, florbal</t>
  </si>
  <si>
    <t>-1582912199</t>
  </si>
  <si>
    <t>Lajnování hřišť</t>
  </si>
  <si>
    <t>7</t>
  </si>
  <si>
    <t>07</t>
  </si>
  <si>
    <t>Osazení přechodových lišt</t>
  </si>
  <si>
    <t>bm</t>
  </si>
  <si>
    <t>1302404701</t>
  </si>
  <si>
    <t>08</t>
  </si>
  <si>
    <t>Lišta obvodová systémová odvětrávací</t>
  </si>
  <si>
    <t>336874492</t>
  </si>
  <si>
    <t>11</t>
  </si>
  <si>
    <t>Barevné označení schodů</t>
  </si>
  <si>
    <t>-1733866824</t>
  </si>
  <si>
    <t>10</t>
  </si>
  <si>
    <t>09</t>
  </si>
  <si>
    <t>Doprava materiálu</t>
  </si>
  <si>
    <t>1096890615</t>
  </si>
  <si>
    <t xml:space="preserve">Doprava materiálu
</t>
  </si>
  <si>
    <t>Doprava materálu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</si>
</sst>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26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33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35</v>
      </c>
      <c r="AO20" s="22"/>
      <c r="AP20" s="22"/>
      <c r="AQ20" s="22"/>
      <c r="AR20" s="20"/>
      <c r="BE20" s="31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23_P011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Rekonstrukce stávající podlahy v hale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Brno - Maloměřice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22. 5. 2023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32</v>
      </c>
      <c r="AJ90" s="40"/>
      <c r="AK90" s="40"/>
      <c r="AL90" s="40"/>
      <c r="AM90" s="80" t="str">
        <f>IF(E20="","",E20)</f>
        <v xml:space="preserve">DRS stavební s.r.o.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76</v>
      </c>
      <c r="BT94" s="117" t="s">
        <v>77</v>
      </c>
      <c r="BU94" s="118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pans="1:91" s="7" customFormat="1" ht="16.5" customHeight="1">
      <c r="A95" s="119" t="s">
        <v>81</v>
      </c>
      <c r="B95" s="120"/>
      <c r="C95" s="121"/>
      <c r="D95" s="122" t="s">
        <v>82</v>
      </c>
      <c r="E95" s="122"/>
      <c r="F95" s="122"/>
      <c r="G95" s="122"/>
      <c r="H95" s="122"/>
      <c r="I95" s="123"/>
      <c r="J95" s="122" t="s">
        <v>83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'VRN - Vedlejší rozpočtové...'!J30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84</v>
      </c>
      <c r="AR95" s="126"/>
      <c r="AS95" s="127">
        <v>0</v>
      </c>
      <c r="AT95" s="128">
        <f>ROUND(SUM(AV95:AW95),2)</f>
        <v>0</v>
      </c>
      <c r="AU95" s="129">
        <f>'VRN - Vedlejší rozpočtové...'!P121</f>
        <v>0</v>
      </c>
      <c r="AV95" s="128">
        <f>'VRN - Vedlejší rozpočtové...'!J33</f>
        <v>0</v>
      </c>
      <c r="AW95" s="128">
        <f>'VRN - Vedlejší rozpočtové...'!J34</f>
        <v>0</v>
      </c>
      <c r="AX95" s="128">
        <f>'VRN - Vedlejší rozpočtové...'!J35</f>
        <v>0</v>
      </c>
      <c r="AY95" s="128">
        <f>'VRN - Vedlejší rozpočtové...'!J36</f>
        <v>0</v>
      </c>
      <c r="AZ95" s="128">
        <f>'VRN - Vedlejší rozpočtové...'!F33</f>
        <v>0</v>
      </c>
      <c r="BA95" s="128">
        <f>'VRN - Vedlejší rozpočtové...'!F34</f>
        <v>0</v>
      </c>
      <c r="BB95" s="128">
        <f>'VRN - Vedlejší rozpočtové...'!F35</f>
        <v>0</v>
      </c>
      <c r="BC95" s="128">
        <f>'VRN - Vedlejší rozpočtové...'!F36</f>
        <v>0</v>
      </c>
      <c r="BD95" s="130">
        <f>'VRN - Vedlejší rozpočtové...'!F37</f>
        <v>0</v>
      </c>
      <c r="BE95" s="7"/>
      <c r="BT95" s="131" t="s">
        <v>85</v>
      </c>
      <c r="BV95" s="131" t="s">
        <v>79</v>
      </c>
      <c r="BW95" s="131" t="s">
        <v>86</v>
      </c>
      <c r="BX95" s="131" t="s">
        <v>5</v>
      </c>
      <c r="CL95" s="131" t="s">
        <v>1</v>
      </c>
      <c r="CM95" s="131" t="s">
        <v>85</v>
      </c>
    </row>
    <row r="96" spans="1:91" s="7" customFormat="1" ht="24.75" customHeight="1">
      <c r="A96" s="119" t="s">
        <v>81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'SO.01 - Oprava sportovníh...'!J30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84</v>
      </c>
      <c r="AR96" s="126"/>
      <c r="AS96" s="132">
        <v>0</v>
      </c>
      <c r="AT96" s="133">
        <f>ROUND(SUM(AV96:AW96),2)</f>
        <v>0</v>
      </c>
      <c r="AU96" s="134">
        <f>'SO.01 - Oprava sportovníh...'!P118</f>
        <v>0</v>
      </c>
      <c r="AV96" s="133">
        <f>'SO.01 - Oprava sportovníh...'!J33</f>
        <v>0</v>
      </c>
      <c r="AW96" s="133">
        <f>'SO.01 - Oprava sportovníh...'!J34</f>
        <v>0</v>
      </c>
      <c r="AX96" s="133">
        <f>'SO.01 - Oprava sportovníh...'!J35</f>
        <v>0</v>
      </c>
      <c r="AY96" s="133">
        <f>'SO.01 - Oprava sportovníh...'!J36</f>
        <v>0</v>
      </c>
      <c r="AZ96" s="133">
        <f>'SO.01 - Oprava sportovníh...'!F33</f>
        <v>0</v>
      </c>
      <c r="BA96" s="133">
        <f>'SO.01 - Oprava sportovníh...'!F34</f>
        <v>0</v>
      </c>
      <c r="BB96" s="133">
        <f>'SO.01 - Oprava sportovníh...'!F35</f>
        <v>0</v>
      </c>
      <c r="BC96" s="133">
        <f>'SO.01 - Oprava sportovníh...'!F36</f>
        <v>0</v>
      </c>
      <c r="BD96" s="135">
        <f>'SO.01 - Oprava sportovníh...'!F37</f>
        <v>0</v>
      </c>
      <c r="BE96" s="7"/>
      <c r="BT96" s="131" t="s">
        <v>85</v>
      </c>
      <c r="BV96" s="131" t="s">
        <v>79</v>
      </c>
      <c r="BW96" s="131" t="s">
        <v>89</v>
      </c>
      <c r="BX96" s="131" t="s">
        <v>5</v>
      </c>
      <c r="CL96" s="131" t="s">
        <v>1</v>
      </c>
      <c r="CM96" s="131" t="s">
        <v>90</v>
      </c>
    </row>
    <row r="97" spans="1:5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s="2" customFormat="1" ht="6.95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VRN - Vedlejší rozpočtové...'!C2" display="/"/>
    <hyperlink ref="A96" location="'SO.01 - Oprava sportovníh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pans="2:46" s="1" customFormat="1" ht="24.95" customHeight="1">
      <c r="B4" s="20"/>
      <c r="D4" s="138" t="s">
        <v>91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Rekonstrukce stávající podlahy v hale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93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26</v>
      </c>
      <c r="G12" s="38"/>
      <c r="H12" s="38"/>
      <c r="I12" s="140" t="s">
        <v>22</v>
      </c>
      <c r="J12" s="144" t="str">
        <f>'Rekapitulace stavby'!AN8</f>
        <v>22. 5. 2023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26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27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94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ROUND((SUM(BE121:BE136)),2)</f>
        <v>0</v>
      </c>
      <c r="G33" s="38"/>
      <c r="H33" s="38"/>
      <c r="I33" s="155">
        <v>0.21</v>
      </c>
      <c r="J33" s="154">
        <f>ROUND(((SUM(BE121:BE136))*I33),2)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ROUND((SUM(BF121:BF136)),2)</f>
        <v>0</v>
      </c>
      <c r="G34" s="38"/>
      <c r="H34" s="38"/>
      <c r="I34" s="155">
        <v>0.12</v>
      </c>
      <c r="J34" s="154">
        <f>ROUND(((SUM(BF121:BF136))*I34),2)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ROUND((SUM(BG121:BG136)),2)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ROUND((SUM(BH121:BH136)),2)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ROUND((SUM(BI121:BI136)),2)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Rekonstrukce stávající podlahy v hale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VRN - Vedlejší rozpočtové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22. 5. 2023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DRS stavební s.r.o.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96</v>
      </c>
      <c r="D94" s="176"/>
      <c r="E94" s="176"/>
      <c r="F94" s="176"/>
      <c r="G94" s="176"/>
      <c r="H94" s="176"/>
      <c r="I94" s="176"/>
      <c r="J94" s="177" t="s">
        <v>97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98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99</v>
      </c>
    </row>
    <row r="97" spans="1:31" s="9" customFormat="1" ht="24.95" customHeight="1">
      <c r="A97" s="9"/>
      <c r="B97" s="179"/>
      <c r="C97" s="180"/>
      <c r="D97" s="181" t="s">
        <v>93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100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101</v>
      </c>
      <c r="E99" s="188"/>
      <c r="F99" s="188"/>
      <c r="G99" s="188"/>
      <c r="H99" s="188"/>
      <c r="I99" s="188"/>
      <c r="J99" s="189">
        <f>J126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5"/>
      <c r="C100" s="186"/>
      <c r="D100" s="187" t="s">
        <v>102</v>
      </c>
      <c r="E100" s="188"/>
      <c r="F100" s="188"/>
      <c r="G100" s="188"/>
      <c r="H100" s="188"/>
      <c r="I100" s="188"/>
      <c r="J100" s="189">
        <f>J129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5"/>
      <c r="C101" s="186"/>
      <c r="D101" s="187" t="s">
        <v>103</v>
      </c>
      <c r="E101" s="188"/>
      <c r="F101" s="188"/>
      <c r="G101" s="188"/>
      <c r="H101" s="188"/>
      <c r="I101" s="188"/>
      <c r="J101" s="189">
        <f>J132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104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4" t="str">
        <f>E7</f>
        <v>Rekonstrukce stávající podlahy v hale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92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VRN - Vedlejší rozpočtové náklady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 xml:space="preserve"> </v>
      </c>
      <c r="G115" s="40"/>
      <c r="H115" s="40"/>
      <c r="I115" s="32" t="s">
        <v>22</v>
      </c>
      <c r="J115" s="79" t="str">
        <f>IF(J12="","",J12)</f>
        <v>22. 5. 2023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 xml:space="preserve"> </v>
      </c>
      <c r="G117" s="40"/>
      <c r="H117" s="40"/>
      <c r="I117" s="32" t="s">
        <v>30</v>
      </c>
      <c r="J117" s="36" t="str">
        <f>E21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32" t="s">
        <v>32</v>
      </c>
      <c r="J118" s="36" t="str">
        <f>E24</f>
        <v xml:space="preserve">DRS stavební s.r.o.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105</v>
      </c>
      <c r="D120" s="194" t="s">
        <v>62</v>
      </c>
      <c r="E120" s="194" t="s">
        <v>58</v>
      </c>
      <c r="F120" s="194" t="s">
        <v>59</v>
      </c>
      <c r="G120" s="194" t="s">
        <v>106</v>
      </c>
      <c r="H120" s="194" t="s">
        <v>107</v>
      </c>
      <c r="I120" s="194" t="s">
        <v>108</v>
      </c>
      <c r="J120" s="194" t="s">
        <v>97</v>
      </c>
      <c r="K120" s="195" t="s">
        <v>109</v>
      </c>
      <c r="L120" s="196"/>
      <c r="M120" s="100" t="s">
        <v>1</v>
      </c>
      <c r="N120" s="101" t="s">
        <v>41</v>
      </c>
      <c r="O120" s="101" t="s">
        <v>110</v>
      </c>
      <c r="P120" s="101" t="s">
        <v>111</v>
      </c>
      <c r="Q120" s="101" t="s">
        <v>112</v>
      </c>
      <c r="R120" s="101" t="s">
        <v>113</v>
      </c>
      <c r="S120" s="101" t="s">
        <v>114</v>
      </c>
      <c r="T120" s="102" t="s">
        <v>115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116</v>
      </c>
      <c r="D121" s="40"/>
      <c r="E121" s="40"/>
      <c r="F121" s="40"/>
      <c r="G121" s="40"/>
      <c r="H121" s="40"/>
      <c r="I121" s="40"/>
      <c r="J121" s="197">
        <f>BK121</f>
        <v>0</v>
      </c>
      <c r="K121" s="40"/>
      <c r="L121" s="44"/>
      <c r="M121" s="103"/>
      <c r="N121" s="198"/>
      <c r="O121" s="104"/>
      <c r="P121" s="199">
        <f>P122</f>
        <v>0</v>
      </c>
      <c r="Q121" s="104"/>
      <c r="R121" s="199">
        <f>R122</f>
        <v>0</v>
      </c>
      <c r="S121" s="104"/>
      <c r="T121" s="200">
        <f>T122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76</v>
      </c>
      <c r="AU121" s="17" t="s">
        <v>99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76</v>
      </c>
      <c r="E122" s="205" t="s">
        <v>82</v>
      </c>
      <c r="F122" s="205" t="s">
        <v>83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P123+P126+P129+P132</f>
        <v>0</v>
      </c>
      <c r="Q122" s="210"/>
      <c r="R122" s="211">
        <f>R123+R126+R129+R132</f>
        <v>0</v>
      </c>
      <c r="S122" s="210"/>
      <c r="T122" s="212">
        <f>T123+T126+T129+T132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117</v>
      </c>
      <c r="AT122" s="214" t="s">
        <v>76</v>
      </c>
      <c r="AU122" s="214" t="s">
        <v>77</v>
      </c>
      <c r="AY122" s="213" t="s">
        <v>118</v>
      </c>
      <c r="BK122" s="215">
        <f>BK123+BK126+BK129+BK132</f>
        <v>0</v>
      </c>
    </row>
    <row r="123" spans="1:63" s="12" customFormat="1" ht="22.8" customHeight="1">
      <c r="A123" s="12"/>
      <c r="B123" s="202"/>
      <c r="C123" s="203"/>
      <c r="D123" s="204" t="s">
        <v>76</v>
      </c>
      <c r="E123" s="216" t="s">
        <v>119</v>
      </c>
      <c r="F123" s="216" t="s">
        <v>120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SUM(P124:P125)</f>
        <v>0</v>
      </c>
      <c r="Q123" s="210"/>
      <c r="R123" s="211">
        <f>SUM(R124:R125)</f>
        <v>0</v>
      </c>
      <c r="S123" s="210"/>
      <c r="T123" s="212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85</v>
      </c>
      <c r="AT123" s="214" t="s">
        <v>76</v>
      </c>
      <c r="AU123" s="214" t="s">
        <v>85</v>
      </c>
      <c r="AY123" s="213" t="s">
        <v>118</v>
      </c>
      <c r="BK123" s="215">
        <f>SUM(BK124:BK125)</f>
        <v>0</v>
      </c>
    </row>
    <row r="124" spans="1:65" s="2" customFormat="1" ht="16.5" customHeight="1">
      <c r="A124" s="38"/>
      <c r="B124" s="39"/>
      <c r="C124" s="218" t="s">
        <v>85</v>
      </c>
      <c r="D124" s="218" t="s">
        <v>121</v>
      </c>
      <c r="E124" s="219" t="s">
        <v>122</v>
      </c>
      <c r="F124" s="220" t="s">
        <v>123</v>
      </c>
      <c r="G124" s="221" t="s">
        <v>124</v>
      </c>
      <c r="H124" s="222">
        <v>1</v>
      </c>
      <c r="I124" s="223"/>
      <c r="J124" s="224">
        <f>ROUND(I124*H124,2)</f>
        <v>0</v>
      </c>
      <c r="K124" s="220" t="s">
        <v>125</v>
      </c>
      <c r="L124" s="44"/>
      <c r="M124" s="225" t="s">
        <v>1</v>
      </c>
      <c r="N124" s="226" t="s">
        <v>43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126</v>
      </c>
      <c r="AT124" s="229" t="s">
        <v>121</v>
      </c>
      <c r="AU124" s="229" t="s">
        <v>90</v>
      </c>
      <c r="AY124" s="17" t="s">
        <v>118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90</v>
      </c>
      <c r="BK124" s="230">
        <f>ROUND(I124*H124,2)</f>
        <v>0</v>
      </c>
      <c r="BL124" s="17" t="s">
        <v>126</v>
      </c>
      <c r="BM124" s="229" t="s">
        <v>127</v>
      </c>
    </row>
    <row r="125" spans="1:47" s="2" customFormat="1" ht="12">
      <c r="A125" s="38"/>
      <c r="B125" s="39"/>
      <c r="C125" s="40"/>
      <c r="D125" s="231" t="s">
        <v>128</v>
      </c>
      <c r="E125" s="40"/>
      <c r="F125" s="232" t="s">
        <v>123</v>
      </c>
      <c r="G125" s="40"/>
      <c r="H125" s="40"/>
      <c r="I125" s="233"/>
      <c r="J125" s="40"/>
      <c r="K125" s="40"/>
      <c r="L125" s="44"/>
      <c r="M125" s="234"/>
      <c r="N125" s="235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128</v>
      </c>
      <c r="AU125" s="17" t="s">
        <v>90</v>
      </c>
    </row>
    <row r="126" spans="1:63" s="12" customFormat="1" ht="22.8" customHeight="1">
      <c r="A126" s="12"/>
      <c r="B126" s="202"/>
      <c r="C126" s="203"/>
      <c r="D126" s="204" t="s">
        <v>76</v>
      </c>
      <c r="E126" s="216" t="s">
        <v>129</v>
      </c>
      <c r="F126" s="216" t="s">
        <v>130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SUM(P127:P128)</f>
        <v>0</v>
      </c>
      <c r="Q126" s="210"/>
      <c r="R126" s="211">
        <f>SUM(R127:R128)</f>
        <v>0</v>
      </c>
      <c r="S126" s="210"/>
      <c r="T126" s="212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117</v>
      </c>
      <c r="AT126" s="214" t="s">
        <v>76</v>
      </c>
      <c r="AU126" s="214" t="s">
        <v>85</v>
      </c>
      <c r="AY126" s="213" t="s">
        <v>118</v>
      </c>
      <c r="BK126" s="215">
        <f>SUM(BK127:BK128)</f>
        <v>0</v>
      </c>
    </row>
    <row r="127" spans="1:65" s="2" customFormat="1" ht="16.5" customHeight="1">
      <c r="A127" s="38"/>
      <c r="B127" s="39"/>
      <c r="C127" s="218" t="s">
        <v>90</v>
      </c>
      <c r="D127" s="218" t="s">
        <v>121</v>
      </c>
      <c r="E127" s="219" t="s">
        <v>131</v>
      </c>
      <c r="F127" s="220" t="s">
        <v>132</v>
      </c>
      <c r="G127" s="221" t="s">
        <v>133</v>
      </c>
      <c r="H127" s="222">
        <v>1</v>
      </c>
      <c r="I127" s="223"/>
      <c r="J127" s="224">
        <f>ROUND(I127*H127,2)</f>
        <v>0</v>
      </c>
      <c r="K127" s="220" t="s">
        <v>125</v>
      </c>
      <c r="L127" s="44"/>
      <c r="M127" s="225" t="s">
        <v>1</v>
      </c>
      <c r="N127" s="226" t="s">
        <v>43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134</v>
      </c>
      <c r="AT127" s="229" t="s">
        <v>121</v>
      </c>
      <c r="AU127" s="229" t="s">
        <v>90</v>
      </c>
      <c r="AY127" s="17" t="s">
        <v>118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90</v>
      </c>
      <c r="BK127" s="230">
        <f>ROUND(I127*H127,2)</f>
        <v>0</v>
      </c>
      <c r="BL127" s="17" t="s">
        <v>134</v>
      </c>
      <c r="BM127" s="229" t="s">
        <v>135</v>
      </c>
    </row>
    <row r="128" spans="1:47" s="2" customFormat="1" ht="12">
      <c r="A128" s="38"/>
      <c r="B128" s="39"/>
      <c r="C128" s="40"/>
      <c r="D128" s="231" t="s">
        <v>128</v>
      </c>
      <c r="E128" s="40"/>
      <c r="F128" s="232" t="s">
        <v>132</v>
      </c>
      <c r="G128" s="40"/>
      <c r="H128" s="40"/>
      <c r="I128" s="233"/>
      <c r="J128" s="40"/>
      <c r="K128" s="40"/>
      <c r="L128" s="44"/>
      <c r="M128" s="234"/>
      <c r="N128" s="235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128</v>
      </c>
      <c r="AU128" s="17" t="s">
        <v>90</v>
      </c>
    </row>
    <row r="129" spans="1:63" s="12" customFormat="1" ht="22.8" customHeight="1">
      <c r="A129" s="12"/>
      <c r="B129" s="202"/>
      <c r="C129" s="203"/>
      <c r="D129" s="204" t="s">
        <v>76</v>
      </c>
      <c r="E129" s="216" t="s">
        <v>136</v>
      </c>
      <c r="F129" s="216" t="s">
        <v>137</v>
      </c>
      <c r="G129" s="203"/>
      <c r="H129" s="203"/>
      <c r="I129" s="206"/>
      <c r="J129" s="217">
        <f>BK129</f>
        <v>0</v>
      </c>
      <c r="K129" s="203"/>
      <c r="L129" s="208"/>
      <c r="M129" s="209"/>
      <c r="N129" s="210"/>
      <c r="O129" s="210"/>
      <c r="P129" s="211">
        <f>SUM(P130:P131)</f>
        <v>0</v>
      </c>
      <c r="Q129" s="210"/>
      <c r="R129" s="211">
        <f>SUM(R130:R131)</f>
        <v>0</v>
      </c>
      <c r="S129" s="210"/>
      <c r="T129" s="212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85</v>
      </c>
      <c r="AT129" s="214" t="s">
        <v>76</v>
      </c>
      <c r="AU129" s="214" t="s">
        <v>85</v>
      </c>
      <c r="AY129" s="213" t="s">
        <v>118</v>
      </c>
      <c r="BK129" s="215">
        <f>SUM(BK130:BK131)</f>
        <v>0</v>
      </c>
    </row>
    <row r="130" spans="1:65" s="2" customFormat="1" ht="16.5" customHeight="1">
      <c r="A130" s="38"/>
      <c r="B130" s="39"/>
      <c r="C130" s="218" t="s">
        <v>138</v>
      </c>
      <c r="D130" s="218" t="s">
        <v>121</v>
      </c>
      <c r="E130" s="219" t="s">
        <v>139</v>
      </c>
      <c r="F130" s="220" t="s">
        <v>140</v>
      </c>
      <c r="G130" s="221" t="s">
        <v>124</v>
      </c>
      <c r="H130" s="222">
        <v>1</v>
      </c>
      <c r="I130" s="223"/>
      <c r="J130" s="224">
        <f>ROUND(I130*H130,2)</f>
        <v>0</v>
      </c>
      <c r="K130" s="220" t="s">
        <v>125</v>
      </c>
      <c r="L130" s="44"/>
      <c r="M130" s="225" t="s">
        <v>1</v>
      </c>
      <c r="N130" s="226" t="s">
        <v>43</v>
      </c>
      <c r="O130" s="91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9" t="s">
        <v>126</v>
      </c>
      <c r="AT130" s="229" t="s">
        <v>121</v>
      </c>
      <c r="AU130" s="229" t="s">
        <v>90</v>
      </c>
      <c r="AY130" s="17" t="s">
        <v>118</v>
      </c>
      <c r="BE130" s="230">
        <f>IF(N130="základní",J130,0)</f>
        <v>0</v>
      </c>
      <c r="BF130" s="230">
        <f>IF(N130="snížená",J130,0)</f>
        <v>0</v>
      </c>
      <c r="BG130" s="230">
        <f>IF(N130="zákl. přenesená",J130,0)</f>
        <v>0</v>
      </c>
      <c r="BH130" s="230">
        <f>IF(N130="sníž. přenesená",J130,0)</f>
        <v>0</v>
      </c>
      <c r="BI130" s="230">
        <f>IF(N130="nulová",J130,0)</f>
        <v>0</v>
      </c>
      <c r="BJ130" s="17" t="s">
        <v>90</v>
      </c>
      <c r="BK130" s="230">
        <f>ROUND(I130*H130,2)</f>
        <v>0</v>
      </c>
      <c r="BL130" s="17" t="s">
        <v>126</v>
      </c>
      <c r="BM130" s="229" t="s">
        <v>141</v>
      </c>
    </row>
    <row r="131" spans="1:47" s="2" customFormat="1" ht="12">
      <c r="A131" s="38"/>
      <c r="B131" s="39"/>
      <c r="C131" s="40"/>
      <c r="D131" s="231" t="s">
        <v>128</v>
      </c>
      <c r="E131" s="40"/>
      <c r="F131" s="232" t="s">
        <v>140</v>
      </c>
      <c r="G131" s="40"/>
      <c r="H131" s="40"/>
      <c r="I131" s="233"/>
      <c r="J131" s="40"/>
      <c r="K131" s="40"/>
      <c r="L131" s="44"/>
      <c r="M131" s="234"/>
      <c r="N131" s="23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128</v>
      </c>
      <c r="AU131" s="17" t="s">
        <v>90</v>
      </c>
    </row>
    <row r="132" spans="1:63" s="12" customFormat="1" ht="22.8" customHeight="1">
      <c r="A132" s="12"/>
      <c r="B132" s="202"/>
      <c r="C132" s="203"/>
      <c r="D132" s="204" t="s">
        <v>76</v>
      </c>
      <c r="E132" s="216" t="s">
        <v>142</v>
      </c>
      <c r="F132" s="216" t="s">
        <v>143</v>
      </c>
      <c r="G132" s="203"/>
      <c r="H132" s="203"/>
      <c r="I132" s="206"/>
      <c r="J132" s="217">
        <f>BK132</f>
        <v>0</v>
      </c>
      <c r="K132" s="203"/>
      <c r="L132" s="208"/>
      <c r="M132" s="209"/>
      <c r="N132" s="210"/>
      <c r="O132" s="210"/>
      <c r="P132" s="211">
        <f>SUM(P133:P136)</f>
        <v>0</v>
      </c>
      <c r="Q132" s="210"/>
      <c r="R132" s="211">
        <f>SUM(R133:R136)</f>
        <v>0</v>
      </c>
      <c r="S132" s="210"/>
      <c r="T132" s="212">
        <f>SUM(T133:T136)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3" t="s">
        <v>117</v>
      </c>
      <c r="AT132" s="214" t="s">
        <v>76</v>
      </c>
      <c r="AU132" s="214" t="s">
        <v>85</v>
      </c>
      <c r="AY132" s="213" t="s">
        <v>118</v>
      </c>
      <c r="BK132" s="215">
        <f>SUM(BK133:BK136)</f>
        <v>0</v>
      </c>
    </row>
    <row r="133" spans="1:65" s="2" customFormat="1" ht="16.5" customHeight="1">
      <c r="A133" s="38"/>
      <c r="B133" s="39"/>
      <c r="C133" s="218" t="s">
        <v>126</v>
      </c>
      <c r="D133" s="218" t="s">
        <v>121</v>
      </c>
      <c r="E133" s="219" t="s">
        <v>144</v>
      </c>
      <c r="F133" s="220" t="s">
        <v>143</v>
      </c>
      <c r="G133" s="221" t="s">
        <v>124</v>
      </c>
      <c r="H133" s="222">
        <v>1</v>
      </c>
      <c r="I133" s="223"/>
      <c r="J133" s="224">
        <f>ROUND(I133*H133,2)</f>
        <v>0</v>
      </c>
      <c r="K133" s="220" t="s">
        <v>125</v>
      </c>
      <c r="L133" s="44"/>
      <c r="M133" s="225" t="s">
        <v>1</v>
      </c>
      <c r="N133" s="226" t="s">
        <v>43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126</v>
      </c>
      <c r="AT133" s="229" t="s">
        <v>121</v>
      </c>
      <c r="AU133" s="229" t="s">
        <v>90</v>
      </c>
      <c r="AY133" s="17" t="s">
        <v>118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90</v>
      </c>
      <c r="BK133" s="230">
        <f>ROUND(I133*H133,2)</f>
        <v>0</v>
      </c>
      <c r="BL133" s="17" t="s">
        <v>126</v>
      </c>
      <c r="BM133" s="229" t="s">
        <v>145</v>
      </c>
    </row>
    <row r="134" spans="1:47" s="2" customFormat="1" ht="12">
      <c r="A134" s="38"/>
      <c r="B134" s="39"/>
      <c r="C134" s="40"/>
      <c r="D134" s="231" t="s">
        <v>128</v>
      </c>
      <c r="E134" s="40"/>
      <c r="F134" s="232" t="s">
        <v>143</v>
      </c>
      <c r="G134" s="40"/>
      <c r="H134" s="40"/>
      <c r="I134" s="233"/>
      <c r="J134" s="40"/>
      <c r="K134" s="40"/>
      <c r="L134" s="44"/>
      <c r="M134" s="234"/>
      <c r="N134" s="235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128</v>
      </c>
      <c r="AU134" s="17" t="s">
        <v>90</v>
      </c>
    </row>
    <row r="135" spans="1:65" s="2" customFormat="1" ht="37.8" customHeight="1">
      <c r="A135" s="38"/>
      <c r="B135" s="39"/>
      <c r="C135" s="218" t="s">
        <v>117</v>
      </c>
      <c r="D135" s="218" t="s">
        <v>121</v>
      </c>
      <c r="E135" s="219" t="s">
        <v>146</v>
      </c>
      <c r="F135" s="220" t="s">
        <v>147</v>
      </c>
      <c r="G135" s="221" t="s">
        <v>124</v>
      </c>
      <c r="H135" s="222">
        <v>1</v>
      </c>
      <c r="I135" s="223"/>
      <c r="J135" s="224">
        <f>ROUND(I135*H135,2)</f>
        <v>0</v>
      </c>
      <c r="K135" s="220" t="s">
        <v>125</v>
      </c>
      <c r="L135" s="44"/>
      <c r="M135" s="225" t="s">
        <v>1</v>
      </c>
      <c r="N135" s="226" t="s">
        <v>43</v>
      </c>
      <c r="O135" s="91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9" t="s">
        <v>126</v>
      </c>
      <c r="AT135" s="229" t="s">
        <v>121</v>
      </c>
      <c r="AU135" s="229" t="s">
        <v>90</v>
      </c>
      <c r="AY135" s="17" t="s">
        <v>118</v>
      </c>
      <c r="BE135" s="230">
        <f>IF(N135="základní",J135,0)</f>
        <v>0</v>
      </c>
      <c r="BF135" s="230">
        <f>IF(N135="snížená",J135,0)</f>
        <v>0</v>
      </c>
      <c r="BG135" s="230">
        <f>IF(N135="zákl. přenesená",J135,0)</f>
        <v>0</v>
      </c>
      <c r="BH135" s="230">
        <f>IF(N135="sníž. přenesená",J135,0)</f>
        <v>0</v>
      </c>
      <c r="BI135" s="230">
        <f>IF(N135="nulová",J135,0)</f>
        <v>0</v>
      </c>
      <c r="BJ135" s="17" t="s">
        <v>90</v>
      </c>
      <c r="BK135" s="230">
        <f>ROUND(I135*H135,2)</f>
        <v>0</v>
      </c>
      <c r="BL135" s="17" t="s">
        <v>126</v>
      </c>
      <c r="BM135" s="229" t="s">
        <v>148</v>
      </c>
    </row>
    <row r="136" spans="1:47" s="2" customFormat="1" ht="12">
      <c r="A136" s="38"/>
      <c r="B136" s="39"/>
      <c r="C136" s="40"/>
      <c r="D136" s="231" t="s">
        <v>128</v>
      </c>
      <c r="E136" s="40"/>
      <c r="F136" s="232" t="s">
        <v>147</v>
      </c>
      <c r="G136" s="40"/>
      <c r="H136" s="40"/>
      <c r="I136" s="233"/>
      <c r="J136" s="40"/>
      <c r="K136" s="40"/>
      <c r="L136" s="44"/>
      <c r="M136" s="236"/>
      <c r="N136" s="237"/>
      <c r="O136" s="238"/>
      <c r="P136" s="238"/>
      <c r="Q136" s="238"/>
      <c r="R136" s="238"/>
      <c r="S136" s="238"/>
      <c r="T136" s="239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128</v>
      </c>
      <c r="AU136" s="17" t="s">
        <v>90</v>
      </c>
    </row>
    <row r="137" spans="1:31" s="2" customFormat="1" ht="6.95" customHeight="1">
      <c r="A137" s="38"/>
      <c r="B137" s="66"/>
      <c r="C137" s="67"/>
      <c r="D137" s="67"/>
      <c r="E137" s="67"/>
      <c r="F137" s="67"/>
      <c r="G137" s="67"/>
      <c r="H137" s="67"/>
      <c r="I137" s="67"/>
      <c r="J137" s="67"/>
      <c r="K137" s="67"/>
      <c r="L137" s="44"/>
      <c r="M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</sheetData>
  <sheetProtection password="CC35" sheet="1" objects="1" scenarios="1" formatColumns="0" formatRows="0" autoFilter="0"/>
  <autoFilter ref="C120:K13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90</v>
      </c>
    </row>
    <row r="4" spans="2:46" s="1" customFormat="1" ht="24.95" customHeight="1">
      <c r="B4" s="20"/>
      <c r="D4" s="138" t="s">
        <v>91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Rekonstrukce stávající podlahy v hale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92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149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22. 5. 2023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26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32</v>
      </c>
      <c r="E23" s="38"/>
      <c r="F23" s="38"/>
      <c r="G23" s="38"/>
      <c r="H23" s="38"/>
      <c r="I23" s="140" t="s">
        <v>25</v>
      </c>
      <c r="J23" s="143" t="s">
        <v>33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34</v>
      </c>
      <c r="F24" s="38"/>
      <c r="G24" s="38"/>
      <c r="H24" s="38"/>
      <c r="I24" s="140" t="s">
        <v>27</v>
      </c>
      <c r="J24" s="143" t="s">
        <v>35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36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37</v>
      </c>
      <c r="E30" s="38"/>
      <c r="F30" s="38"/>
      <c r="G30" s="38"/>
      <c r="H30" s="38"/>
      <c r="I30" s="38"/>
      <c r="J30" s="151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39</v>
      </c>
      <c r="G32" s="38"/>
      <c r="H32" s="38"/>
      <c r="I32" s="152" t="s">
        <v>38</v>
      </c>
      <c r="J32" s="152" t="s">
        <v>40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41</v>
      </c>
      <c r="E33" s="140" t="s">
        <v>42</v>
      </c>
      <c r="F33" s="154">
        <f>ROUND((SUM(BE118:BE175)),2)</f>
        <v>0</v>
      </c>
      <c r="G33" s="38"/>
      <c r="H33" s="38"/>
      <c r="I33" s="155">
        <v>0.21</v>
      </c>
      <c r="J33" s="154">
        <f>ROUND(((SUM(BE118:BE175))*I33),2)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43</v>
      </c>
      <c r="F34" s="154">
        <f>ROUND((SUM(BF118:BF175)),2)</f>
        <v>0</v>
      </c>
      <c r="G34" s="38"/>
      <c r="H34" s="38"/>
      <c r="I34" s="155">
        <v>0.12</v>
      </c>
      <c r="J34" s="154">
        <f>ROUND(((SUM(BF118:BF175))*I34),2)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44</v>
      </c>
      <c r="F35" s="154">
        <f>ROUND((SUM(BG118:BG175)),2)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45</v>
      </c>
      <c r="F36" s="154">
        <f>ROUND((SUM(BH118:BH175)),2)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46</v>
      </c>
      <c r="F37" s="154">
        <f>ROUND((SUM(BI118:BI175)),2)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47</v>
      </c>
      <c r="E39" s="158"/>
      <c r="F39" s="158"/>
      <c r="G39" s="159" t="s">
        <v>48</v>
      </c>
      <c r="H39" s="160" t="s">
        <v>49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50</v>
      </c>
      <c r="E50" s="164"/>
      <c r="F50" s="164"/>
      <c r="G50" s="163" t="s">
        <v>51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52</v>
      </c>
      <c r="E61" s="166"/>
      <c r="F61" s="167" t="s">
        <v>53</v>
      </c>
      <c r="G61" s="165" t="s">
        <v>52</v>
      </c>
      <c r="H61" s="166"/>
      <c r="I61" s="166"/>
      <c r="J61" s="168" t="s">
        <v>53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54</v>
      </c>
      <c r="E65" s="169"/>
      <c r="F65" s="169"/>
      <c r="G65" s="163" t="s">
        <v>55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52</v>
      </c>
      <c r="E76" s="166"/>
      <c r="F76" s="167" t="s">
        <v>53</v>
      </c>
      <c r="G76" s="165" t="s">
        <v>52</v>
      </c>
      <c r="H76" s="166"/>
      <c r="I76" s="166"/>
      <c r="J76" s="168" t="s">
        <v>53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Rekonstrukce stávající podlahy v hale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92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SO.01 - Oprava sportovního povrchu haly - Maloměřice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Brno - Maloměřice</v>
      </c>
      <c r="G89" s="40"/>
      <c r="H89" s="40"/>
      <c r="I89" s="32" t="s">
        <v>22</v>
      </c>
      <c r="J89" s="79" t="str">
        <f>IF(J12="","",J12)</f>
        <v>22. 5. 2023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30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32</v>
      </c>
      <c r="J92" s="36" t="str">
        <f>E24</f>
        <v xml:space="preserve">DRS stavební s.r.o.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96</v>
      </c>
      <c r="D94" s="176"/>
      <c r="E94" s="176"/>
      <c r="F94" s="176"/>
      <c r="G94" s="176"/>
      <c r="H94" s="176"/>
      <c r="I94" s="176"/>
      <c r="J94" s="177" t="s">
        <v>97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98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99</v>
      </c>
    </row>
    <row r="97" spans="1:31" s="9" customFormat="1" ht="24.95" customHeight="1">
      <c r="A97" s="9"/>
      <c r="B97" s="179"/>
      <c r="C97" s="180"/>
      <c r="D97" s="181" t="s">
        <v>150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151</v>
      </c>
      <c r="E98" s="188"/>
      <c r="F98" s="188"/>
      <c r="G98" s="188"/>
      <c r="H98" s="188"/>
      <c r="I98" s="188"/>
      <c r="J98" s="189">
        <f>J120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104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74" t="str">
        <f>E7</f>
        <v>Rekonstrukce stávající podlahy v hale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92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SO.01 - Oprava sportovního povrchu haly - Maloměřice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Brno - Maloměřice</v>
      </c>
      <c r="G112" s="40"/>
      <c r="H112" s="40"/>
      <c r="I112" s="32" t="s">
        <v>22</v>
      </c>
      <c r="J112" s="79" t="str">
        <f>IF(J12="","",J12)</f>
        <v>22. 5. 2023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 xml:space="preserve"> </v>
      </c>
      <c r="G114" s="40"/>
      <c r="H114" s="40"/>
      <c r="I114" s="32" t="s">
        <v>30</v>
      </c>
      <c r="J114" s="36" t="str">
        <f>E21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32</v>
      </c>
      <c r="J115" s="36" t="str">
        <f>E24</f>
        <v xml:space="preserve">DRS stavební s.r.o. 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1"/>
      <c r="B117" s="192"/>
      <c r="C117" s="193" t="s">
        <v>105</v>
      </c>
      <c r="D117" s="194" t="s">
        <v>62</v>
      </c>
      <c r="E117" s="194" t="s">
        <v>58</v>
      </c>
      <c r="F117" s="194" t="s">
        <v>59</v>
      </c>
      <c r="G117" s="194" t="s">
        <v>106</v>
      </c>
      <c r="H117" s="194" t="s">
        <v>107</v>
      </c>
      <c r="I117" s="194" t="s">
        <v>108</v>
      </c>
      <c r="J117" s="194" t="s">
        <v>97</v>
      </c>
      <c r="K117" s="195" t="s">
        <v>109</v>
      </c>
      <c r="L117" s="196"/>
      <c r="M117" s="100" t="s">
        <v>1</v>
      </c>
      <c r="N117" s="101" t="s">
        <v>41</v>
      </c>
      <c r="O117" s="101" t="s">
        <v>110</v>
      </c>
      <c r="P117" s="101" t="s">
        <v>111</v>
      </c>
      <c r="Q117" s="101" t="s">
        <v>112</v>
      </c>
      <c r="R117" s="101" t="s">
        <v>113</v>
      </c>
      <c r="S117" s="101" t="s">
        <v>114</v>
      </c>
      <c r="T117" s="102" t="s">
        <v>115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8"/>
      <c r="B118" s="39"/>
      <c r="C118" s="107" t="s">
        <v>116</v>
      </c>
      <c r="D118" s="40"/>
      <c r="E118" s="40"/>
      <c r="F118" s="40"/>
      <c r="G118" s="40"/>
      <c r="H118" s="40"/>
      <c r="I118" s="40"/>
      <c r="J118" s="197">
        <f>BK118</f>
        <v>0</v>
      </c>
      <c r="K118" s="40"/>
      <c r="L118" s="44"/>
      <c r="M118" s="103"/>
      <c r="N118" s="198"/>
      <c r="O118" s="104"/>
      <c r="P118" s="199">
        <f>P119</f>
        <v>0</v>
      </c>
      <c r="Q118" s="104"/>
      <c r="R118" s="199">
        <f>R119</f>
        <v>0</v>
      </c>
      <c r="S118" s="104"/>
      <c r="T118" s="200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76</v>
      </c>
      <c r="AU118" s="17" t="s">
        <v>99</v>
      </c>
      <c r="BK118" s="201">
        <f>BK119</f>
        <v>0</v>
      </c>
    </row>
    <row r="119" spans="1:63" s="12" customFormat="1" ht="25.9" customHeight="1">
      <c r="A119" s="12"/>
      <c r="B119" s="202"/>
      <c r="C119" s="203"/>
      <c r="D119" s="204" t="s">
        <v>76</v>
      </c>
      <c r="E119" s="205" t="s">
        <v>152</v>
      </c>
      <c r="F119" s="205" t="s">
        <v>153</v>
      </c>
      <c r="G119" s="203"/>
      <c r="H119" s="203"/>
      <c r="I119" s="206"/>
      <c r="J119" s="207">
        <f>BK119</f>
        <v>0</v>
      </c>
      <c r="K119" s="203"/>
      <c r="L119" s="208"/>
      <c r="M119" s="209"/>
      <c r="N119" s="210"/>
      <c r="O119" s="210"/>
      <c r="P119" s="211">
        <f>P120</f>
        <v>0</v>
      </c>
      <c r="Q119" s="210"/>
      <c r="R119" s="211">
        <f>R120</f>
        <v>0</v>
      </c>
      <c r="S119" s="210"/>
      <c r="T119" s="212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3" t="s">
        <v>85</v>
      </c>
      <c r="AT119" s="214" t="s">
        <v>76</v>
      </c>
      <c r="AU119" s="214" t="s">
        <v>77</v>
      </c>
      <c r="AY119" s="213" t="s">
        <v>118</v>
      </c>
      <c r="BK119" s="215">
        <f>BK120</f>
        <v>0</v>
      </c>
    </row>
    <row r="120" spans="1:63" s="12" customFormat="1" ht="22.8" customHeight="1">
      <c r="A120" s="12"/>
      <c r="B120" s="202"/>
      <c r="C120" s="203"/>
      <c r="D120" s="204" t="s">
        <v>76</v>
      </c>
      <c r="E120" s="216" t="s">
        <v>154</v>
      </c>
      <c r="F120" s="216" t="s">
        <v>155</v>
      </c>
      <c r="G120" s="203"/>
      <c r="H120" s="203"/>
      <c r="I120" s="206"/>
      <c r="J120" s="217">
        <f>BK120</f>
        <v>0</v>
      </c>
      <c r="K120" s="203"/>
      <c r="L120" s="208"/>
      <c r="M120" s="209"/>
      <c r="N120" s="210"/>
      <c r="O120" s="210"/>
      <c r="P120" s="211">
        <f>SUM(P121:P175)</f>
        <v>0</v>
      </c>
      <c r="Q120" s="210"/>
      <c r="R120" s="211">
        <f>SUM(R121:R175)</f>
        <v>0</v>
      </c>
      <c r="S120" s="210"/>
      <c r="T120" s="212">
        <f>SUM(T121:T175)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3" t="s">
        <v>85</v>
      </c>
      <c r="AT120" s="214" t="s">
        <v>76</v>
      </c>
      <c r="AU120" s="214" t="s">
        <v>85</v>
      </c>
      <c r="AY120" s="213" t="s">
        <v>118</v>
      </c>
      <c r="BK120" s="215">
        <f>SUM(BK121:BK175)</f>
        <v>0</v>
      </c>
    </row>
    <row r="121" spans="1:65" s="2" customFormat="1" ht="21.75" customHeight="1">
      <c r="A121" s="38"/>
      <c r="B121" s="39"/>
      <c r="C121" s="218" t="s">
        <v>85</v>
      </c>
      <c r="D121" s="218" t="s">
        <v>121</v>
      </c>
      <c r="E121" s="219" t="s">
        <v>156</v>
      </c>
      <c r="F121" s="220" t="s">
        <v>157</v>
      </c>
      <c r="G121" s="221" t="s">
        <v>133</v>
      </c>
      <c r="H121" s="222">
        <v>1</v>
      </c>
      <c r="I121" s="223"/>
      <c r="J121" s="224">
        <f>ROUND(I121*H121,2)</f>
        <v>0</v>
      </c>
      <c r="K121" s="220" t="s">
        <v>125</v>
      </c>
      <c r="L121" s="44"/>
      <c r="M121" s="225" t="s">
        <v>1</v>
      </c>
      <c r="N121" s="226" t="s">
        <v>42</v>
      </c>
      <c r="O121" s="91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9" t="s">
        <v>126</v>
      </c>
      <c r="AT121" s="229" t="s">
        <v>121</v>
      </c>
      <c r="AU121" s="229" t="s">
        <v>90</v>
      </c>
      <c r="AY121" s="17" t="s">
        <v>118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7" t="s">
        <v>85</v>
      </c>
      <c r="BK121" s="230">
        <f>ROUND(I121*H121,2)</f>
        <v>0</v>
      </c>
      <c r="BL121" s="17" t="s">
        <v>126</v>
      </c>
      <c r="BM121" s="229" t="s">
        <v>158</v>
      </c>
    </row>
    <row r="122" spans="1:47" s="2" customFormat="1" ht="12">
      <c r="A122" s="38"/>
      <c r="B122" s="39"/>
      <c r="C122" s="40"/>
      <c r="D122" s="231" t="s">
        <v>128</v>
      </c>
      <c r="E122" s="40"/>
      <c r="F122" s="232" t="s">
        <v>159</v>
      </c>
      <c r="G122" s="40"/>
      <c r="H122" s="40"/>
      <c r="I122" s="233"/>
      <c r="J122" s="40"/>
      <c r="K122" s="40"/>
      <c r="L122" s="44"/>
      <c r="M122" s="234"/>
      <c r="N122" s="235"/>
      <c r="O122" s="91"/>
      <c r="P122" s="91"/>
      <c r="Q122" s="91"/>
      <c r="R122" s="91"/>
      <c r="S122" s="91"/>
      <c r="T122" s="92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128</v>
      </c>
      <c r="AU122" s="17" t="s">
        <v>90</v>
      </c>
    </row>
    <row r="123" spans="1:65" s="2" customFormat="1" ht="16.5" customHeight="1">
      <c r="A123" s="38"/>
      <c r="B123" s="39"/>
      <c r="C123" s="218" t="s">
        <v>90</v>
      </c>
      <c r="D123" s="218" t="s">
        <v>121</v>
      </c>
      <c r="E123" s="219" t="s">
        <v>160</v>
      </c>
      <c r="F123" s="220" t="s">
        <v>161</v>
      </c>
      <c r="G123" s="221" t="s">
        <v>162</v>
      </c>
      <c r="H123" s="222">
        <v>1084.13</v>
      </c>
      <c r="I123" s="223"/>
      <c r="J123" s="224">
        <f>ROUND(I123*H123,2)</f>
        <v>0</v>
      </c>
      <c r="K123" s="220" t="s">
        <v>125</v>
      </c>
      <c r="L123" s="44"/>
      <c r="M123" s="225" t="s">
        <v>1</v>
      </c>
      <c r="N123" s="226" t="s">
        <v>42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126</v>
      </c>
      <c r="AT123" s="229" t="s">
        <v>121</v>
      </c>
      <c r="AU123" s="229" t="s">
        <v>90</v>
      </c>
      <c r="AY123" s="17" t="s">
        <v>118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85</v>
      </c>
      <c r="BK123" s="230">
        <f>ROUND(I123*H123,2)</f>
        <v>0</v>
      </c>
      <c r="BL123" s="17" t="s">
        <v>126</v>
      </c>
      <c r="BM123" s="229" t="s">
        <v>163</v>
      </c>
    </row>
    <row r="124" spans="1:47" s="2" customFormat="1" ht="12">
      <c r="A124" s="38"/>
      <c r="B124" s="39"/>
      <c r="C124" s="40"/>
      <c r="D124" s="231" t="s">
        <v>128</v>
      </c>
      <c r="E124" s="40"/>
      <c r="F124" s="232" t="s">
        <v>161</v>
      </c>
      <c r="G124" s="40"/>
      <c r="H124" s="40"/>
      <c r="I124" s="233"/>
      <c r="J124" s="40"/>
      <c r="K124" s="40"/>
      <c r="L124" s="44"/>
      <c r="M124" s="234"/>
      <c r="N124" s="235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128</v>
      </c>
      <c r="AU124" s="17" t="s">
        <v>90</v>
      </c>
    </row>
    <row r="125" spans="1:51" s="13" customFormat="1" ht="12">
      <c r="A125" s="13"/>
      <c r="B125" s="240"/>
      <c r="C125" s="241"/>
      <c r="D125" s="231" t="s">
        <v>164</v>
      </c>
      <c r="E125" s="242" t="s">
        <v>1</v>
      </c>
      <c r="F125" s="243" t="s">
        <v>165</v>
      </c>
      <c r="G125" s="241"/>
      <c r="H125" s="242" t="s">
        <v>1</v>
      </c>
      <c r="I125" s="244"/>
      <c r="J125" s="241"/>
      <c r="K125" s="241"/>
      <c r="L125" s="245"/>
      <c r="M125" s="246"/>
      <c r="N125" s="247"/>
      <c r="O125" s="247"/>
      <c r="P125" s="247"/>
      <c r="Q125" s="247"/>
      <c r="R125" s="247"/>
      <c r="S125" s="247"/>
      <c r="T125" s="24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9" t="s">
        <v>164</v>
      </c>
      <c r="AU125" s="249" t="s">
        <v>90</v>
      </c>
      <c r="AV125" s="13" t="s">
        <v>85</v>
      </c>
      <c r="AW125" s="13" t="s">
        <v>31</v>
      </c>
      <c r="AX125" s="13" t="s">
        <v>77</v>
      </c>
      <c r="AY125" s="249" t="s">
        <v>118</v>
      </c>
    </row>
    <row r="126" spans="1:51" s="13" customFormat="1" ht="12">
      <c r="A126" s="13"/>
      <c r="B126" s="240"/>
      <c r="C126" s="241"/>
      <c r="D126" s="231" t="s">
        <v>164</v>
      </c>
      <c r="E126" s="242" t="s">
        <v>1</v>
      </c>
      <c r="F126" s="243" t="s">
        <v>166</v>
      </c>
      <c r="G126" s="241"/>
      <c r="H126" s="242" t="s">
        <v>1</v>
      </c>
      <c r="I126" s="244"/>
      <c r="J126" s="241"/>
      <c r="K126" s="241"/>
      <c r="L126" s="245"/>
      <c r="M126" s="246"/>
      <c r="N126" s="247"/>
      <c r="O126" s="247"/>
      <c r="P126" s="247"/>
      <c r="Q126" s="247"/>
      <c r="R126" s="247"/>
      <c r="S126" s="247"/>
      <c r="T126" s="24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9" t="s">
        <v>164</v>
      </c>
      <c r="AU126" s="249" t="s">
        <v>90</v>
      </c>
      <c r="AV126" s="13" t="s">
        <v>85</v>
      </c>
      <c r="AW126" s="13" t="s">
        <v>31</v>
      </c>
      <c r="AX126" s="13" t="s">
        <v>77</v>
      </c>
      <c r="AY126" s="249" t="s">
        <v>118</v>
      </c>
    </row>
    <row r="127" spans="1:51" s="13" customFormat="1" ht="12">
      <c r="A127" s="13"/>
      <c r="B127" s="240"/>
      <c r="C127" s="241"/>
      <c r="D127" s="231" t="s">
        <v>164</v>
      </c>
      <c r="E127" s="242" t="s">
        <v>1</v>
      </c>
      <c r="F127" s="243" t="s">
        <v>167</v>
      </c>
      <c r="G127" s="241"/>
      <c r="H127" s="242" t="s">
        <v>1</v>
      </c>
      <c r="I127" s="244"/>
      <c r="J127" s="241"/>
      <c r="K127" s="241"/>
      <c r="L127" s="245"/>
      <c r="M127" s="246"/>
      <c r="N127" s="247"/>
      <c r="O127" s="247"/>
      <c r="P127" s="247"/>
      <c r="Q127" s="247"/>
      <c r="R127" s="247"/>
      <c r="S127" s="247"/>
      <c r="T127" s="24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9" t="s">
        <v>164</v>
      </c>
      <c r="AU127" s="249" t="s">
        <v>90</v>
      </c>
      <c r="AV127" s="13" t="s">
        <v>85</v>
      </c>
      <c r="AW127" s="13" t="s">
        <v>31</v>
      </c>
      <c r="AX127" s="13" t="s">
        <v>77</v>
      </c>
      <c r="AY127" s="249" t="s">
        <v>118</v>
      </c>
    </row>
    <row r="128" spans="1:51" s="13" customFormat="1" ht="12">
      <c r="A128" s="13"/>
      <c r="B128" s="240"/>
      <c r="C128" s="241"/>
      <c r="D128" s="231" t="s">
        <v>164</v>
      </c>
      <c r="E128" s="242" t="s">
        <v>1</v>
      </c>
      <c r="F128" s="243" t="s">
        <v>168</v>
      </c>
      <c r="G128" s="241"/>
      <c r="H128" s="242" t="s">
        <v>1</v>
      </c>
      <c r="I128" s="244"/>
      <c r="J128" s="241"/>
      <c r="K128" s="241"/>
      <c r="L128" s="245"/>
      <c r="M128" s="246"/>
      <c r="N128" s="247"/>
      <c r="O128" s="247"/>
      <c r="P128" s="247"/>
      <c r="Q128" s="247"/>
      <c r="R128" s="247"/>
      <c r="S128" s="247"/>
      <c r="T128" s="24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9" t="s">
        <v>164</v>
      </c>
      <c r="AU128" s="249" t="s">
        <v>90</v>
      </c>
      <c r="AV128" s="13" t="s">
        <v>85</v>
      </c>
      <c r="AW128" s="13" t="s">
        <v>31</v>
      </c>
      <c r="AX128" s="13" t="s">
        <v>77</v>
      </c>
      <c r="AY128" s="249" t="s">
        <v>118</v>
      </c>
    </row>
    <row r="129" spans="1:51" s="14" customFormat="1" ht="12">
      <c r="A129" s="14"/>
      <c r="B129" s="250"/>
      <c r="C129" s="251"/>
      <c r="D129" s="231" t="s">
        <v>164</v>
      </c>
      <c r="E129" s="252" t="s">
        <v>1</v>
      </c>
      <c r="F129" s="253" t="s">
        <v>169</v>
      </c>
      <c r="G129" s="251"/>
      <c r="H129" s="254">
        <v>1084.13</v>
      </c>
      <c r="I129" s="255"/>
      <c r="J129" s="251"/>
      <c r="K129" s="251"/>
      <c r="L129" s="256"/>
      <c r="M129" s="257"/>
      <c r="N129" s="258"/>
      <c r="O129" s="258"/>
      <c r="P129" s="258"/>
      <c r="Q129" s="258"/>
      <c r="R129" s="258"/>
      <c r="S129" s="258"/>
      <c r="T129" s="259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60" t="s">
        <v>164</v>
      </c>
      <c r="AU129" s="260" t="s">
        <v>90</v>
      </c>
      <c r="AV129" s="14" t="s">
        <v>90</v>
      </c>
      <c r="AW129" s="14" t="s">
        <v>31</v>
      </c>
      <c r="AX129" s="14" t="s">
        <v>77</v>
      </c>
      <c r="AY129" s="260" t="s">
        <v>118</v>
      </c>
    </row>
    <row r="130" spans="1:51" s="15" customFormat="1" ht="12">
      <c r="A130" s="15"/>
      <c r="B130" s="261"/>
      <c r="C130" s="262"/>
      <c r="D130" s="231" t="s">
        <v>164</v>
      </c>
      <c r="E130" s="263" t="s">
        <v>1</v>
      </c>
      <c r="F130" s="264" t="s">
        <v>170</v>
      </c>
      <c r="G130" s="262"/>
      <c r="H130" s="265">
        <v>1084.13</v>
      </c>
      <c r="I130" s="266"/>
      <c r="J130" s="262"/>
      <c r="K130" s="262"/>
      <c r="L130" s="267"/>
      <c r="M130" s="268"/>
      <c r="N130" s="269"/>
      <c r="O130" s="269"/>
      <c r="P130" s="269"/>
      <c r="Q130" s="269"/>
      <c r="R130" s="269"/>
      <c r="S130" s="269"/>
      <c r="T130" s="270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71" t="s">
        <v>164</v>
      </c>
      <c r="AU130" s="271" t="s">
        <v>90</v>
      </c>
      <c r="AV130" s="15" t="s">
        <v>126</v>
      </c>
      <c r="AW130" s="15" t="s">
        <v>31</v>
      </c>
      <c r="AX130" s="15" t="s">
        <v>85</v>
      </c>
      <c r="AY130" s="271" t="s">
        <v>118</v>
      </c>
    </row>
    <row r="131" spans="1:65" s="2" customFormat="1" ht="16.5" customHeight="1">
      <c r="A131" s="38"/>
      <c r="B131" s="39"/>
      <c r="C131" s="272" t="s">
        <v>138</v>
      </c>
      <c r="D131" s="272" t="s">
        <v>171</v>
      </c>
      <c r="E131" s="273" t="s">
        <v>172</v>
      </c>
      <c r="F131" s="274" t="s">
        <v>173</v>
      </c>
      <c r="G131" s="275" t="s">
        <v>162</v>
      </c>
      <c r="H131" s="276">
        <v>1160.01</v>
      </c>
      <c r="I131" s="277"/>
      <c r="J131" s="278">
        <f>ROUND(I131*H131,2)</f>
        <v>0</v>
      </c>
      <c r="K131" s="274" t="s">
        <v>125</v>
      </c>
      <c r="L131" s="279"/>
      <c r="M131" s="280" t="s">
        <v>1</v>
      </c>
      <c r="N131" s="281" t="s">
        <v>42</v>
      </c>
      <c r="O131" s="91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9" t="s">
        <v>174</v>
      </c>
      <c r="AT131" s="229" t="s">
        <v>171</v>
      </c>
      <c r="AU131" s="229" t="s">
        <v>90</v>
      </c>
      <c r="AY131" s="17" t="s">
        <v>118</v>
      </c>
      <c r="BE131" s="230">
        <f>IF(N131="základní",J131,0)</f>
        <v>0</v>
      </c>
      <c r="BF131" s="230">
        <f>IF(N131="snížená",J131,0)</f>
        <v>0</v>
      </c>
      <c r="BG131" s="230">
        <f>IF(N131="zákl. přenesená",J131,0)</f>
        <v>0</v>
      </c>
      <c r="BH131" s="230">
        <f>IF(N131="sníž. přenesená",J131,0)</f>
        <v>0</v>
      </c>
      <c r="BI131" s="230">
        <f>IF(N131="nulová",J131,0)</f>
        <v>0</v>
      </c>
      <c r="BJ131" s="17" t="s">
        <v>85</v>
      </c>
      <c r="BK131" s="230">
        <f>ROUND(I131*H131,2)</f>
        <v>0</v>
      </c>
      <c r="BL131" s="17" t="s">
        <v>126</v>
      </c>
      <c r="BM131" s="229" t="s">
        <v>175</v>
      </c>
    </row>
    <row r="132" spans="1:47" s="2" customFormat="1" ht="12">
      <c r="A132" s="38"/>
      <c r="B132" s="39"/>
      <c r="C132" s="40"/>
      <c r="D132" s="231" t="s">
        <v>128</v>
      </c>
      <c r="E132" s="40"/>
      <c r="F132" s="232" t="s">
        <v>173</v>
      </c>
      <c r="G132" s="40"/>
      <c r="H132" s="40"/>
      <c r="I132" s="233"/>
      <c r="J132" s="40"/>
      <c r="K132" s="40"/>
      <c r="L132" s="44"/>
      <c r="M132" s="234"/>
      <c r="N132" s="235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128</v>
      </c>
      <c r="AU132" s="17" t="s">
        <v>90</v>
      </c>
    </row>
    <row r="133" spans="1:51" s="13" customFormat="1" ht="12">
      <c r="A133" s="13"/>
      <c r="B133" s="240"/>
      <c r="C133" s="241"/>
      <c r="D133" s="231" t="s">
        <v>164</v>
      </c>
      <c r="E133" s="242" t="s">
        <v>1</v>
      </c>
      <c r="F133" s="243" t="s">
        <v>165</v>
      </c>
      <c r="G133" s="241"/>
      <c r="H133" s="242" t="s">
        <v>1</v>
      </c>
      <c r="I133" s="244"/>
      <c r="J133" s="241"/>
      <c r="K133" s="241"/>
      <c r="L133" s="245"/>
      <c r="M133" s="246"/>
      <c r="N133" s="247"/>
      <c r="O133" s="247"/>
      <c r="P133" s="247"/>
      <c r="Q133" s="247"/>
      <c r="R133" s="247"/>
      <c r="S133" s="247"/>
      <c r="T133" s="24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9" t="s">
        <v>164</v>
      </c>
      <c r="AU133" s="249" t="s">
        <v>90</v>
      </c>
      <c r="AV133" s="13" t="s">
        <v>85</v>
      </c>
      <c r="AW133" s="13" t="s">
        <v>31</v>
      </c>
      <c r="AX133" s="13" t="s">
        <v>77</v>
      </c>
      <c r="AY133" s="249" t="s">
        <v>118</v>
      </c>
    </row>
    <row r="134" spans="1:51" s="13" customFormat="1" ht="12">
      <c r="A134" s="13"/>
      <c r="B134" s="240"/>
      <c r="C134" s="241"/>
      <c r="D134" s="231" t="s">
        <v>164</v>
      </c>
      <c r="E134" s="242" t="s">
        <v>1</v>
      </c>
      <c r="F134" s="243" t="s">
        <v>166</v>
      </c>
      <c r="G134" s="241"/>
      <c r="H134" s="242" t="s">
        <v>1</v>
      </c>
      <c r="I134" s="244"/>
      <c r="J134" s="241"/>
      <c r="K134" s="241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164</v>
      </c>
      <c r="AU134" s="249" t="s">
        <v>90</v>
      </c>
      <c r="AV134" s="13" t="s">
        <v>85</v>
      </c>
      <c r="AW134" s="13" t="s">
        <v>31</v>
      </c>
      <c r="AX134" s="13" t="s">
        <v>77</v>
      </c>
      <c r="AY134" s="249" t="s">
        <v>118</v>
      </c>
    </row>
    <row r="135" spans="1:51" s="13" customFormat="1" ht="12">
      <c r="A135" s="13"/>
      <c r="B135" s="240"/>
      <c r="C135" s="241"/>
      <c r="D135" s="231" t="s">
        <v>164</v>
      </c>
      <c r="E135" s="242" t="s">
        <v>1</v>
      </c>
      <c r="F135" s="243" t="s">
        <v>167</v>
      </c>
      <c r="G135" s="241"/>
      <c r="H135" s="242" t="s">
        <v>1</v>
      </c>
      <c r="I135" s="244"/>
      <c r="J135" s="241"/>
      <c r="K135" s="241"/>
      <c r="L135" s="245"/>
      <c r="M135" s="246"/>
      <c r="N135" s="247"/>
      <c r="O135" s="247"/>
      <c r="P135" s="247"/>
      <c r="Q135" s="247"/>
      <c r="R135" s="247"/>
      <c r="S135" s="247"/>
      <c r="T135" s="24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9" t="s">
        <v>164</v>
      </c>
      <c r="AU135" s="249" t="s">
        <v>90</v>
      </c>
      <c r="AV135" s="13" t="s">
        <v>85</v>
      </c>
      <c r="AW135" s="13" t="s">
        <v>31</v>
      </c>
      <c r="AX135" s="13" t="s">
        <v>77</v>
      </c>
      <c r="AY135" s="249" t="s">
        <v>118</v>
      </c>
    </row>
    <row r="136" spans="1:51" s="13" customFormat="1" ht="12">
      <c r="A136" s="13"/>
      <c r="B136" s="240"/>
      <c r="C136" s="241"/>
      <c r="D136" s="231" t="s">
        <v>164</v>
      </c>
      <c r="E136" s="242" t="s">
        <v>1</v>
      </c>
      <c r="F136" s="243" t="s">
        <v>168</v>
      </c>
      <c r="G136" s="241"/>
      <c r="H136" s="242" t="s">
        <v>1</v>
      </c>
      <c r="I136" s="244"/>
      <c r="J136" s="241"/>
      <c r="K136" s="241"/>
      <c r="L136" s="245"/>
      <c r="M136" s="246"/>
      <c r="N136" s="247"/>
      <c r="O136" s="247"/>
      <c r="P136" s="247"/>
      <c r="Q136" s="247"/>
      <c r="R136" s="247"/>
      <c r="S136" s="247"/>
      <c r="T136" s="24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9" t="s">
        <v>164</v>
      </c>
      <c r="AU136" s="249" t="s">
        <v>90</v>
      </c>
      <c r="AV136" s="13" t="s">
        <v>85</v>
      </c>
      <c r="AW136" s="13" t="s">
        <v>31</v>
      </c>
      <c r="AX136" s="13" t="s">
        <v>77</v>
      </c>
      <c r="AY136" s="249" t="s">
        <v>118</v>
      </c>
    </row>
    <row r="137" spans="1:51" s="14" customFormat="1" ht="12">
      <c r="A137" s="14"/>
      <c r="B137" s="250"/>
      <c r="C137" s="251"/>
      <c r="D137" s="231" t="s">
        <v>164</v>
      </c>
      <c r="E137" s="252" t="s">
        <v>1</v>
      </c>
      <c r="F137" s="253" t="s">
        <v>176</v>
      </c>
      <c r="G137" s="251"/>
      <c r="H137" s="254">
        <v>1160.01</v>
      </c>
      <c r="I137" s="255"/>
      <c r="J137" s="251"/>
      <c r="K137" s="251"/>
      <c r="L137" s="256"/>
      <c r="M137" s="257"/>
      <c r="N137" s="258"/>
      <c r="O137" s="258"/>
      <c r="P137" s="258"/>
      <c r="Q137" s="258"/>
      <c r="R137" s="258"/>
      <c r="S137" s="258"/>
      <c r="T137" s="259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0" t="s">
        <v>164</v>
      </c>
      <c r="AU137" s="260" t="s">
        <v>90</v>
      </c>
      <c r="AV137" s="14" t="s">
        <v>90</v>
      </c>
      <c r="AW137" s="14" t="s">
        <v>31</v>
      </c>
      <c r="AX137" s="14" t="s">
        <v>77</v>
      </c>
      <c r="AY137" s="260" t="s">
        <v>118</v>
      </c>
    </row>
    <row r="138" spans="1:51" s="15" customFormat="1" ht="12">
      <c r="A138" s="15"/>
      <c r="B138" s="261"/>
      <c r="C138" s="262"/>
      <c r="D138" s="231" t="s">
        <v>164</v>
      </c>
      <c r="E138" s="263" t="s">
        <v>1</v>
      </c>
      <c r="F138" s="264" t="s">
        <v>170</v>
      </c>
      <c r="G138" s="262"/>
      <c r="H138" s="265">
        <v>1160.01</v>
      </c>
      <c r="I138" s="266"/>
      <c r="J138" s="262"/>
      <c r="K138" s="262"/>
      <c r="L138" s="267"/>
      <c r="M138" s="268"/>
      <c r="N138" s="269"/>
      <c r="O138" s="269"/>
      <c r="P138" s="269"/>
      <c r="Q138" s="269"/>
      <c r="R138" s="269"/>
      <c r="S138" s="269"/>
      <c r="T138" s="270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1" t="s">
        <v>164</v>
      </c>
      <c r="AU138" s="271" t="s">
        <v>90</v>
      </c>
      <c r="AV138" s="15" t="s">
        <v>126</v>
      </c>
      <c r="AW138" s="15" t="s">
        <v>31</v>
      </c>
      <c r="AX138" s="15" t="s">
        <v>85</v>
      </c>
      <c r="AY138" s="271" t="s">
        <v>118</v>
      </c>
    </row>
    <row r="139" spans="1:65" s="2" customFormat="1" ht="16.5" customHeight="1">
      <c r="A139" s="38"/>
      <c r="B139" s="39"/>
      <c r="C139" s="218" t="s">
        <v>126</v>
      </c>
      <c r="D139" s="218" t="s">
        <v>121</v>
      </c>
      <c r="E139" s="219" t="s">
        <v>177</v>
      </c>
      <c r="F139" s="220" t="s">
        <v>178</v>
      </c>
      <c r="G139" s="221" t="s">
        <v>162</v>
      </c>
      <c r="H139" s="222">
        <v>1084.13</v>
      </c>
      <c r="I139" s="223"/>
      <c r="J139" s="224">
        <f>ROUND(I139*H139,2)</f>
        <v>0</v>
      </c>
      <c r="K139" s="220" t="s">
        <v>125</v>
      </c>
      <c r="L139" s="44"/>
      <c r="M139" s="225" t="s">
        <v>1</v>
      </c>
      <c r="N139" s="226" t="s">
        <v>42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126</v>
      </c>
      <c r="AT139" s="229" t="s">
        <v>121</v>
      </c>
      <c r="AU139" s="229" t="s">
        <v>90</v>
      </c>
      <c r="AY139" s="17" t="s">
        <v>118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85</v>
      </c>
      <c r="BK139" s="230">
        <f>ROUND(I139*H139,2)</f>
        <v>0</v>
      </c>
      <c r="BL139" s="17" t="s">
        <v>126</v>
      </c>
      <c r="BM139" s="229" t="s">
        <v>179</v>
      </c>
    </row>
    <row r="140" spans="1:47" s="2" customFormat="1" ht="12">
      <c r="A140" s="38"/>
      <c r="B140" s="39"/>
      <c r="C140" s="40"/>
      <c r="D140" s="231" t="s">
        <v>128</v>
      </c>
      <c r="E140" s="40"/>
      <c r="F140" s="232" t="s">
        <v>178</v>
      </c>
      <c r="G140" s="40"/>
      <c r="H140" s="40"/>
      <c r="I140" s="233"/>
      <c r="J140" s="40"/>
      <c r="K140" s="40"/>
      <c r="L140" s="44"/>
      <c r="M140" s="234"/>
      <c r="N140" s="23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128</v>
      </c>
      <c r="AU140" s="17" t="s">
        <v>90</v>
      </c>
    </row>
    <row r="141" spans="1:51" s="13" customFormat="1" ht="12">
      <c r="A141" s="13"/>
      <c r="B141" s="240"/>
      <c r="C141" s="241"/>
      <c r="D141" s="231" t="s">
        <v>164</v>
      </c>
      <c r="E141" s="242" t="s">
        <v>1</v>
      </c>
      <c r="F141" s="243" t="s">
        <v>180</v>
      </c>
      <c r="G141" s="241"/>
      <c r="H141" s="242" t="s">
        <v>1</v>
      </c>
      <c r="I141" s="244"/>
      <c r="J141" s="241"/>
      <c r="K141" s="241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164</v>
      </c>
      <c r="AU141" s="249" t="s">
        <v>90</v>
      </c>
      <c r="AV141" s="13" t="s">
        <v>85</v>
      </c>
      <c r="AW141" s="13" t="s">
        <v>31</v>
      </c>
      <c r="AX141" s="13" t="s">
        <v>77</v>
      </c>
      <c r="AY141" s="249" t="s">
        <v>118</v>
      </c>
    </row>
    <row r="142" spans="1:51" s="13" customFormat="1" ht="12">
      <c r="A142" s="13"/>
      <c r="B142" s="240"/>
      <c r="C142" s="241"/>
      <c r="D142" s="231" t="s">
        <v>164</v>
      </c>
      <c r="E142" s="242" t="s">
        <v>1</v>
      </c>
      <c r="F142" s="243" t="s">
        <v>181</v>
      </c>
      <c r="G142" s="241"/>
      <c r="H142" s="242" t="s">
        <v>1</v>
      </c>
      <c r="I142" s="244"/>
      <c r="J142" s="241"/>
      <c r="K142" s="241"/>
      <c r="L142" s="245"/>
      <c r="M142" s="246"/>
      <c r="N142" s="247"/>
      <c r="O142" s="247"/>
      <c r="P142" s="247"/>
      <c r="Q142" s="247"/>
      <c r="R142" s="247"/>
      <c r="S142" s="247"/>
      <c r="T142" s="24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9" t="s">
        <v>164</v>
      </c>
      <c r="AU142" s="249" t="s">
        <v>90</v>
      </c>
      <c r="AV142" s="13" t="s">
        <v>85</v>
      </c>
      <c r="AW142" s="13" t="s">
        <v>31</v>
      </c>
      <c r="AX142" s="13" t="s">
        <v>77</v>
      </c>
      <c r="AY142" s="249" t="s">
        <v>118</v>
      </c>
    </row>
    <row r="143" spans="1:51" s="13" customFormat="1" ht="12">
      <c r="A143" s="13"/>
      <c r="B143" s="240"/>
      <c r="C143" s="241"/>
      <c r="D143" s="231" t="s">
        <v>164</v>
      </c>
      <c r="E143" s="242" t="s">
        <v>1</v>
      </c>
      <c r="F143" s="243" t="s">
        <v>182</v>
      </c>
      <c r="G143" s="241"/>
      <c r="H143" s="242" t="s">
        <v>1</v>
      </c>
      <c r="I143" s="244"/>
      <c r="J143" s="241"/>
      <c r="K143" s="241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164</v>
      </c>
      <c r="AU143" s="249" t="s">
        <v>90</v>
      </c>
      <c r="AV143" s="13" t="s">
        <v>85</v>
      </c>
      <c r="AW143" s="13" t="s">
        <v>31</v>
      </c>
      <c r="AX143" s="13" t="s">
        <v>77</v>
      </c>
      <c r="AY143" s="249" t="s">
        <v>118</v>
      </c>
    </row>
    <row r="144" spans="1:51" s="13" customFormat="1" ht="12">
      <c r="A144" s="13"/>
      <c r="B144" s="240"/>
      <c r="C144" s="241"/>
      <c r="D144" s="231" t="s">
        <v>164</v>
      </c>
      <c r="E144" s="242" t="s">
        <v>1</v>
      </c>
      <c r="F144" s="243" t="s">
        <v>183</v>
      </c>
      <c r="G144" s="241"/>
      <c r="H144" s="242" t="s">
        <v>1</v>
      </c>
      <c r="I144" s="244"/>
      <c r="J144" s="241"/>
      <c r="K144" s="241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164</v>
      </c>
      <c r="AU144" s="249" t="s">
        <v>90</v>
      </c>
      <c r="AV144" s="13" t="s">
        <v>85</v>
      </c>
      <c r="AW144" s="13" t="s">
        <v>31</v>
      </c>
      <c r="AX144" s="13" t="s">
        <v>77</v>
      </c>
      <c r="AY144" s="249" t="s">
        <v>118</v>
      </c>
    </row>
    <row r="145" spans="1:51" s="13" customFormat="1" ht="12">
      <c r="A145" s="13"/>
      <c r="B145" s="240"/>
      <c r="C145" s="241"/>
      <c r="D145" s="231" t="s">
        <v>164</v>
      </c>
      <c r="E145" s="242" t="s">
        <v>1</v>
      </c>
      <c r="F145" s="243" t="s">
        <v>184</v>
      </c>
      <c r="G145" s="241"/>
      <c r="H145" s="242" t="s">
        <v>1</v>
      </c>
      <c r="I145" s="244"/>
      <c r="J145" s="241"/>
      <c r="K145" s="241"/>
      <c r="L145" s="245"/>
      <c r="M145" s="246"/>
      <c r="N145" s="247"/>
      <c r="O145" s="247"/>
      <c r="P145" s="247"/>
      <c r="Q145" s="247"/>
      <c r="R145" s="247"/>
      <c r="S145" s="247"/>
      <c r="T145" s="24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9" t="s">
        <v>164</v>
      </c>
      <c r="AU145" s="249" t="s">
        <v>90</v>
      </c>
      <c r="AV145" s="13" t="s">
        <v>85</v>
      </c>
      <c r="AW145" s="13" t="s">
        <v>31</v>
      </c>
      <c r="AX145" s="13" t="s">
        <v>77</v>
      </c>
      <c r="AY145" s="249" t="s">
        <v>118</v>
      </c>
    </row>
    <row r="146" spans="1:51" s="13" customFormat="1" ht="12">
      <c r="A146" s="13"/>
      <c r="B146" s="240"/>
      <c r="C146" s="241"/>
      <c r="D146" s="231" t="s">
        <v>164</v>
      </c>
      <c r="E146" s="242" t="s">
        <v>1</v>
      </c>
      <c r="F146" s="243" t="s">
        <v>185</v>
      </c>
      <c r="G146" s="241"/>
      <c r="H146" s="242" t="s">
        <v>1</v>
      </c>
      <c r="I146" s="244"/>
      <c r="J146" s="241"/>
      <c r="K146" s="241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164</v>
      </c>
      <c r="AU146" s="249" t="s">
        <v>90</v>
      </c>
      <c r="AV146" s="13" t="s">
        <v>85</v>
      </c>
      <c r="AW146" s="13" t="s">
        <v>31</v>
      </c>
      <c r="AX146" s="13" t="s">
        <v>77</v>
      </c>
      <c r="AY146" s="249" t="s">
        <v>118</v>
      </c>
    </row>
    <row r="147" spans="1:51" s="13" customFormat="1" ht="12">
      <c r="A147" s="13"/>
      <c r="B147" s="240"/>
      <c r="C147" s="241"/>
      <c r="D147" s="231" t="s">
        <v>164</v>
      </c>
      <c r="E147" s="242" t="s">
        <v>1</v>
      </c>
      <c r="F147" s="243" t="s">
        <v>186</v>
      </c>
      <c r="G147" s="241"/>
      <c r="H147" s="242" t="s">
        <v>1</v>
      </c>
      <c r="I147" s="244"/>
      <c r="J147" s="241"/>
      <c r="K147" s="241"/>
      <c r="L147" s="245"/>
      <c r="M147" s="246"/>
      <c r="N147" s="247"/>
      <c r="O147" s="247"/>
      <c r="P147" s="247"/>
      <c r="Q147" s="247"/>
      <c r="R147" s="247"/>
      <c r="S147" s="247"/>
      <c r="T147" s="24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9" t="s">
        <v>164</v>
      </c>
      <c r="AU147" s="249" t="s">
        <v>90</v>
      </c>
      <c r="AV147" s="13" t="s">
        <v>85</v>
      </c>
      <c r="AW147" s="13" t="s">
        <v>31</v>
      </c>
      <c r="AX147" s="13" t="s">
        <v>77</v>
      </c>
      <c r="AY147" s="249" t="s">
        <v>118</v>
      </c>
    </row>
    <row r="148" spans="1:51" s="13" customFormat="1" ht="12">
      <c r="A148" s="13"/>
      <c r="B148" s="240"/>
      <c r="C148" s="241"/>
      <c r="D148" s="231" t="s">
        <v>164</v>
      </c>
      <c r="E148" s="242" t="s">
        <v>1</v>
      </c>
      <c r="F148" s="243" t="s">
        <v>168</v>
      </c>
      <c r="G148" s="241"/>
      <c r="H148" s="242" t="s">
        <v>1</v>
      </c>
      <c r="I148" s="244"/>
      <c r="J148" s="241"/>
      <c r="K148" s="241"/>
      <c r="L148" s="245"/>
      <c r="M148" s="246"/>
      <c r="N148" s="247"/>
      <c r="O148" s="247"/>
      <c r="P148" s="247"/>
      <c r="Q148" s="247"/>
      <c r="R148" s="247"/>
      <c r="S148" s="247"/>
      <c r="T148" s="24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9" t="s">
        <v>164</v>
      </c>
      <c r="AU148" s="249" t="s">
        <v>90</v>
      </c>
      <c r="AV148" s="13" t="s">
        <v>85</v>
      </c>
      <c r="AW148" s="13" t="s">
        <v>31</v>
      </c>
      <c r="AX148" s="13" t="s">
        <v>77</v>
      </c>
      <c r="AY148" s="249" t="s">
        <v>118</v>
      </c>
    </row>
    <row r="149" spans="1:51" s="14" customFormat="1" ht="12">
      <c r="A149" s="14"/>
      <c r="B149" s="250"/>
      <c r="C149" s="251"/>
      <c r="D149" s="231" t="s">
        <v>164</v>
      </c>
      <c r="E149" s="252" t="s">
        <v>1</v>
      </c>
      <c r="F149" s="253" t="s">
        <v>169</v>
      </c>
      <c r="G149" s="251"/>
      <c r="H149" s="254">
        <v>1084.13</v>
      </c>
      <c r="I149" s="255"/>
      <c r="J149" s="251"/>
      <c r="K149" s="251"/>
      <c r="L149" s="256"/>
      <c r="M149" s="257"/>
      <c r="N149" s="258"/>
      <c r="O149" s="258"/>
      <c r="P149" s="258"/>
      <c r="Q149" s="258"/>
      <c r="R149" s="258"/>
      <c r="S149" s="258"/>
      <c r="T149" s="259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60" t="s">
        <v>164</v>
      </c>
      <c r="AU149" s="260" t="s">
        <v>90</v>
      </c>
      <c r="AV149" s="14" t="s">
        <v>90</v>
      </c>
      <c r="AW149" s="14" t="s">
        <v>31</v>
      </c>
      <c r="AX149" s="14" t="s">
        <v>77</v>
      </c>
      <c r="AY149" s="260" t="s">
        <v>118</v>
      </c>
    </row>
    <row r="150" spans="1:51" s="15" customFormat="1" ht="12">
      <c r="A150" s="15"/>
      <c r="B150" s="261"/>
      <c r="C150" s="262"/>
      <c r="D150" s="231" t="s">
        <v>164</v>
      </c>
      <c r="E150" s="263" t="s">
        <v>1</v>
      </c>
      <c r="F150" s="264" t="s">
        <v>170</v>
      </c>
      <c r="G150" s="262"/>
      <c r="H150" s="265">
        <v>1084.13</v>
      </c>
      <c r="I150" s="266"/>
      <c r="J150" s="262"/>
      <c r="K150" s="262"/>
      <c r="L150" s="267"/>
      <c r="M150" s="268"/>
      <c r="N150" s="269"/>
      <c r="O150" s="269"/>
      <c r="P150" s="269"/>
      <c r="Q150" s="269"/>
      <c r="R150" s="269"/>
      <c r="S150" s="269"/>
      <c r="T150" s="270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1" t="s">
        <v>164</v>
      </c>
      <c r="AU150" s="271" t="s">
        <v>90</v>
      </c>
      <c r="AV150" s="15" t="s">
        <v>126</v>
      </c>
      <c r="AW150" s="15" t="s">
        <v>31</v>
      </c>
      <c r="AX150" s="15" t="s">
        <v>85</v>
      </c>
      <c r="AY150" s="271" t="s">
        <v>118</v>
      </c>
    </row>
    <row r="151" spans="1:65" s="2" customFormat="1" ht="16.5" customHeight="1">
      <c r="A151" s="38"/>
      <c r="B151" s="39"/>
      <c r="C151" s="272" t="s">
        <v>117</v>
      </c>
      <c r="D151" s="272" t="s">
        <v>171</v>
      </c>
      <c r="E151" s="273" t="s">
        <v>187</v>
      </c>
      <c r="F151" s="274" t="s">
        <v>188</v>
      </c>
      <c r="G151" s="275" t="s">
        <v>162</v>
      </c>
      <c r="H151" s="276">
        <v>1160.01</v>
      </c>
      <c r="I151" s="277"/>
      <c r="J151" s="278">
        <f>ROUND(I151*H151,2)</f>
        <v>0</v>
      </c>
      <c r="K151" s="274" t="s">
        <v>125</v>
      </c>
      <c r="L151" s="279"/>
      <c r="M151" s="280" t="s">
        <v>1</v>
      </c>
      <c r="N151" s="281" t="s">
        <v>42</v>
      </c>
      <c r="O151" s="91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174</v>
      </c>
      <c r="AT151" s="229" t="s">
        <v>171</v>
      </c>
      <c r="AU151" s="229" t="s">
        <v>90</v>
      </c>
      <c r="AY151" s="17" t="s">
        <v>118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85</v>
      </c>
      <c r="BK151" s="230">
        <f>ROUND(I151*H151,2)</f>
        <v>0</v>
      </c>
      <c r="BL151" s="17" t="s">
        <v>126</v>
      </c>
      <c r="BM151" s="229" t="s">
        <v>189</v>
      </c>
    </row>
    <row r="152" spans="1:47" s="2" customFormat="1" ht="12">
      <c r="A152" s="38"/>
      <c r="B152" s="39"/>
      <c r="C152" s="40"/>
      <c r="D152" s="231" t="s">
        <v>128</v>
      </c>
      <c r="E152" s="40"/>
      <c r="F152" s="232" t="s">
        <v>188</v>
      </c>
      <c r="G152" s="40"/>
      <c r="H152" s="40"/>
      <c r="I152" s="233"/>
      <c r="J152" s="40"/>
      <c r="K152" s="40"/>
      <c r="L152" s="44"/>
      <c r="M152" s="234"/>
      <c r="N152" s="235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128</v>
      </c>
      <c r="AU152" s="17" t="s">
        <v>90</v>
      </c>
    </row>
    <row r="153" spans="1:51" s="13" customFormat="1" ht="12">
      <c r="A153" s="13"/>
      <c r="B153" s="240"/>
      <c r="C153" s="241"/>
      <c r="D153" s="231" t="s">
        <v>164</v>
      </c>
      <c r="E153" s="242" t="s">
        <v>1</v>
      </c>
      <c r="F153" s="243" t="s">
        <v>180</v>
      </c>
      <c r="G153" s="241"/>
      <c r="H153" s="242" t="s">
        <v>1</v>
      </c>
      <c r="I153" s="244"/>
      <c r="J153" s="241"/>
      <c r="K153" s="241"/>
      <c r="L153" s="245"/>
      <c r="M153" s="246"/>
      <c r="N153" s="247"/>
      <c r="O153" s="247"/>
      <c r="P153" s="247"/>
      <c r="Q153" s="247"/>
      <c r="R153" s="247"/>
      <c r="S153" s="247"/>
      <c r="T153" s="24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9" t="s">
        <v>164</v>
      </c>
      <c r="AU153" s="249" t="s">
        <v>90</v>
      </c>
      <c r="AV153" s="13" t="s">
        <v>85</v>
      </c>
      <c r="AW153" s="13" t="s">
        <v>31</v>
      </c>
      <c r="AX153" s="13" t="s">
        <v>77</v>
      </c>
      <c r="AY153" s="249" t="s">
        <v>118</v>
      </c>
    </row>
    <row r="154" spans="1:51" s="13" customFormat="1" ht="12">
      <c r="A154" s="13"/>
      <c r="B154" s="240"/>
      <c r="C154" s="241"/>
      <c r="D154" s="231" t="s">
        <v>164</v>
      </c>
      <c r="E154" s="242" t="s">
        <v>1</v>
      </c>
      <c r="F154" s="243" t="s">
        <v>181</v>
      </c>
      <c r="G154" s="241"/>
      <c r="H154" s="242" t="s">
        <v>1</v>
      </c>
      <c r="I154" s="244"/>
      <c r="J154" s="241"/>
      <c r="K154" s="241"/>
      <c r="L154" s="245"/>
      <c r="M154" s="246"/>
      <c r="N154" s="247"/>
      <c r="O154" s="247"/>
      <c r="P154" s="247"/>
      <c r="Q154" s="247"/>
      <c r="R154" s="247"/>
      <c r="S154" s="247"/>
      <c r="T154" s="24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9" t="s">
        <v>164</v>
      </c>
      <c r="AU154" s="249" t="s">
        <v>90</v>
      </c>
      <c r="AV154" s="13" t="s">
        <v>85</v>
      </c>
      <c r="AW154" s="13" t="s">
        <v>31</v>
      </c>
      <c r="AX154" s="13" t="s">
        <v>77</v>
      </c>
      <c r="AY154" s="249" t="s">
        <v>118</v>
      </c>
    </row>
    <row r="155" spans="1:51" s="13" customFormat="1" ht="12">
      <c r="A155" s="13"/>
      <c r="B155" s="240"/>
      <c r="C155" s="241"/>
      <c r="D155" s="231" t="s">
        <v>164</v>
      </c>
      <c r="E155" s="242" t="s">
        <v>1</v>
      </c>
      <c r="F155" s="243" t="s">
        <v>182</v>
      </c>
      <c r="G155" s="241"/>
      <c r="H155" s="242" t="s">
        <v>1</v>
      </c>
      <c r="I155" s="244"/>
      <c r="J155" s="241"/>
      <c r="K155" s="241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164</v>
      </c>
      <c r="AU155" s="249" t="s">
        <v>90</v>
      </c>
      <c r="AV155" s="13" t="s">
        <v>85</v>
      </c>
      <c r="AW155" s="13" t="s">
        <v>31</v>
      </c>
      <c r="AX155" s="13" t="s">
        <v>77</v>
      </c>
      <c r="AY155" s="249" t="s">
        <v>118</v>
      </c>
    </row>
    <row r="156" spans="1:51" s="13" customFormat="1" ht="12">
      <c r="A156" s="13"/>
      <c r="B156" s="240"/>
      <c r="C156" s="241"/>
      <c r="D156" s="231" t="s">
        <v>164</v>
      </c>
      <c r="E156" s="242" t="s">
        <v>1</v>
      </c>
      <c r="F156" s="243" t="s">
        <v>183</v>
      </c>
      <c r="G156" s="241"/>
      <c r="H156" s="242" t="s">
        <v>1</v>
      </c>
      <c r="I156" s="244"/>
      <c r="J156" s="241"/>
      <c r="K156" s="241"/>
      <c r="L156" s="245"/>
      <c r="M156" s="246"/>
      <c r="N156" s="247"/>
      <c r="O156" s="247"/>
      <c r="P156" s="247"/>
      <c r="Q156" s="247"/>
      <c r="R156" s="247"/>
      <c r="S156" s="247"/>
      <c r="T156" s="24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9" t="s">
        <v>164</v>
      </c>
      <c r="AU156" s="249" t="s">
        <v>90</v>
      </c>
      <c r="AV156" s="13" t="s">
        <v>85</v>
      </c>
      <c r="AW156" s="13" t="s">
        <v>31</v>
      </c>
      <c r="AX156" s="13" t="s">
        <v>77</v>
      </c>
      <c r="AY156" s="249" t="s">
        <v>118</v>
      </c>
    </row>
    <row r="157" spans="1:51" s="13" customFormat="1" ht="12">
      <c r="A157" s="13"/>
      <c r="B157" s="240"/>
      <c r="C157" s="241"/>
      <c r="D157" s="231" t="s">
        <v>164</v>
      </c>
      <c r="E157" s="242" t="s">
        <v>1</v>
      </c>
      <c r="F157" s="243" t="s">
        <v>184</v>
      </c>
      <c r="G157" s="241"/>
      <c r="H157" s="242" t="s">
        <v>1</v>
      </c>
      <c r="I157" s="244"/>
      <c r="J157" s="241"/>
      <c r="K157" s="241"/>
      <c r="L157" s="245"/>
      <c r="M157" s="246"/>
      <c r="N157" s="247"/>
      <c r="O157" s="247"/>
      <c r="P157" s="247"/>
      <c r="Q157" s="247"/>
      <c r="R157" s="247"/>
      <c r="S157" s="247"/>
      <c r="T157" s="24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9" t="s">
        <v>164</v>
      </c>
      <c r="AU157" s="249" t="s">
        <v>90</v>
      </c>
      <c r="AV157" s="13" t="s">
        <v>85</v>
      </c>
      <c r="AW157" s="13" t="s">
        <v>31</v>
      </c>
      <c r="AX157" s="13" t="s">
        <v>77</v>
      </c>
      <c r="AY157" s="249" t="s">
        <v>118</v>
      </c>
    </row>
    <row r="158" spans="1:51" s="13" customFormat="1" ht="12">
      <c r="A158" s="13"/>
      <c r="B158" s="240"/>
      <c r="C158" s="241"/>
      <c r="D158" s="231" t="s">
        <v>164</v>
      </c>
      <c r="E158" s="242" t="s">
        <v>1</v>
      </c>
      <c r="F158" s="243" t="s">
        <v>185</v>
      </c>
      <c r="G158" s="241"/>
      <c r="H158" s="242" t="s">
        <v>1</v>
      </c>
      <c r="I158" s="244"/>
      <c r="J158" s="241"/>
      <c r="K158" s="241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164</v>
      </c>
      <c r="AU158" s="249" t="s">
        <v>90</v>
      </c>
      <c r="AV158" s="13" t="s">
        <v>85</v>
      </c>
      <c r="AW158" s="13" t="s">
        <v>31</v>
      </c>
      <c r="AX158" s="13" t="s">
        <v>77</v>
      </c>
      <c r="AY158" s="249" t="s">
        <v>118</v>
      </c>
    </row>
    <row r="159" spans="1:51" s="13" customFormat="1" ht="12">
      <c r="A159" s="13"/>
      <c r="B159" s="240"/>
      <c r="C159" s="241"/>
      <c r="D159" s="231" t="s">
        <v>164</v>
      </c>
      <c r="E159" s="242" t="s">
        <v>1</v>
      </c>
      <c r="F159" s="243" t="s">
        <v>186</v>
      </c>
      <c r="G159" s="241"/>
      <c r="H159" s="242" t="s">
        <v>1</v>
      </c>
      <c r="I159" s="244"/>
      <c r="J159" s="241"/>
      <c r="K159" s="241"/>
      <c r="L159" s="245"/>
      <c r="M159" s="246"/>
      <c r="N159" s="247"/>
      <c r="O159" s="247"/>
      <c r="P159" s="247"/>
      <c r="Q159" s="247"/>
      <c r="R159" s="247"/>
      <c r="S159" s="247"/>
      <c r="T159" s="24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9" t="s">
        <v>164</v>
      </c>
      <c r="AU159" s="249" t="s">
        <v>90</v>
      </c>
      <c r="AV159" s="13" t="s">
        <v>85</v>
      </c>
      <c r="AW159" s="13" t="s">
        <v>31</v>
      </c>
      <c r="AX159" s="13" t="s">
        <v>77</v>
      </c>
      <c r="AY159" s="249" t="s">
        <v>118</v>
      </c>
    </row>
    <row r="160" spans="1:51" s="13" customFormat="1" ht="12">
      <c r="A160" s="13"/>
      <c r="B160" s="240"/>
      <c r="C160" s="241"/>
      <c r="D160" s="231" t="s">
        <v>164</v>
      </c>
      <c r="E160" s="242" t="s">
        <v>1</v>
      </c>
      <c r="F160" s="243" t="s">
        <v>168</v>
      </c>
      <c r="G160" s="241"/>
      <c r="H160" s="242" t="s">
        <v>1</v>
      </c>
      <c r="I160" s="244"/>
      <c r="J160" s="241"/>
      <c r="K160" s="241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164</v>
      </c>
      <c r="AU160" s="249" t="s">
        <v>90</v>
      </c>
      <c r="AV160" s="13" t="s">
        <v>85</v>
      </c>
      <c r="AW160" s="13" t="s">
        <v>31</v>
      </c>
      <c r="AX160" s="13" t="s">
        <v>77</v>
      </c>
      <c r="AY160" s="249" t="s">
        <v>118</v>
      </c>
    </row>
    <row r="161" spans="1:51" s="14" customFormat="1" ht="12">
      <c r="A161" s="14"/>
      <c r="B161" s="250"/>
      <c r="C161" s="251"/>
      <c r="D161" s="231" t="s">
        <v>164</v>
      </c>
      <c r="E161" s="252" t="s">
        <v>1</v>
      </c>
      <c r="F161" s="253" t="s">
        <v>176</v>
      </c>
      <c r="G161" s="251"/>
      <c r="H161" s="254">
        <v>1160.01</v>
      </c>
      <c r="I161" s="255"/>
      <c r="J161" s="251"/>
      <c r="K161" s="251"/>
      <c r="L161" s="256"/>
      <c r="M161" s="257"/>
      <c r="N161" s="258"/>
      <c r="O161" s="258"/>
      <c r="P161" s="258"/>
      <c r="Q161" s="258"/>
      <c r="R161" s="258"/>
      <c r="S161" s="258"/>
      <c r="T161" s="259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0" t="s">
        <v>164</v>
      </c>
      <c r="AU161" s="260" t="s">
        <v>90</v>
      </c>
      <c r="AV161" s="14" t="s">
        <v>90</v>
      </c>
      <c r="AW161" s="14" t="s">
        <v>31</v>
      </c>
      <c r="AX161" s="14" t="s">
        <v>77</v>
      </c>
      <c r="AY161" s="260" t="s">
        <v>118</v>
      </c>
    </row>
    <row r="162" spans="1:51" s="15" customFormat="1" ht="12">
      <c r="A162" s="15"/>
      <c r="B162" s="261"/>
      <c r="C162" s="262"/>
      <c r="D162" s="231" t="s">
        <v>164</v>
      </c>
      <c r="E162" s="263" t="s">
        <v>1</v>
      </c>
      <c r="F162" s="264" t="s">
        <v>170</v>
      </c>
      <c r="G162" s="262"/>
      <c r="H162" s="265">
        <v>1160.01</v>
      </c>
      <c r="I162" s="266"/>
      <c r="J162" s="262"/>
      <c r="K162" s="262"/>
      <c r="L162" s="267"/>
      <c r="M162" s="268"/>
      <c r="N162" s="269"/>
      <c r="O162" s="269"/>
      <c r="P162" s="269"/>
      <c r="Q162" s="269"/>
      <c r="R162" s="269"/>
      <c r="S162" s="269"/>
      <c r="T162" s="270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71" t="s">
        <v>164</v>
      </c>
      <c r="AU162" s="271" t="s">
        <v>90</v>
      </c>
      <c r="AV162" s="15" t="s">
        <v>126</v>
      </c>
      <c r="AW162" s="15" t="s">
        <v>31</v>
      </c>
      <c r="AX162" s="15" t="s">
        <v>85</v>
      </c>
      <c r="AY162" s="271" t="s">
        <v>118</v>
      </c>
    </row>
    <row r="163" spans="1:65" s="2" customFormat="1" ht="16.5" customHeight="1">
      <c r="A163" s="38"/>
      <c r="B163" s="39"/>
      <c r="C163" s="218" t="s">
        <v>190</v>
      </c>
      <c r="D163" s="218" t="s">
        <v>121</v>
      </c>
      <c r="E163" s="219" t="s">
        <v>191</v>
      </c>
      <c r="F163" s="220" t="s">
        <v>192</v>
      </c>
      <c r="G163" s="221" t="s">
        <v>162</v>
      </c>
      <c r="H163" s="222">
        <v>305</v>
      </c>
      <c r="I163" s="223"/>
      <c r="J163" s="224">
        <f>ROUND(I163*H163,2)</f>
        <v>0</v>
      </c>
      <c r="K163" s="220" t="s">
        <v>125</v>
      </c>
      <c r="L163" s="44"/>
      <c r="M163" s="225" t="s">
        <v>1</v>
      </c>
      <c r="N163" s="226" t="s">
        <v>42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126</v>
      </c>
      <c r="AT163" s="229" t="s">
        <v>121</v>
      </c>
      <c r="AU163" s="229" t="s">
        <v>90</v>
      </c>
      <c r="AY163" s="17" t="s">
        <v>118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85</v>
      </c>
      <c r="BK163" s="230">
        <f>ROUND(I163*H163,2)</f>
        <v>0</v>
      </c>
      <c r="BL163" s="17" t="s">
        <v>126</v>
      </c>
      <c r="BM163" s="229" t="s">
        <v>193</v>
      </c>
    </row>
    <row r="164" spans="1:47" s="2" customFormat="1" ht="12">
      <c r="A164" s="38"/>
      <c r="B164" s="39"/>
      <c r="C164" s="40"/>
      <c r="D164" s="231" t="s">
        <v>128</v>
      </c>
      <c r="E164" s="40"/>
      <c r="F164" s="232" t="s">
        <v>194</v>
      </c>
      <c r="G164" s="40"/>
      <c r="H164" s="40"/>
      <c r="I164" s="233"/>
      <c r="J164" s="40"/>
      <c r="K164" s="40"/>
      <c r="L164" s="44"/>
      <c r="M164" s="234"/>
      <c r="N164" s="235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128</v>
      </c>
      <c r="AU164" s="17" t="s">
        <v>90</v>
      </c>
    </row>
    <row r="165" spans="1:65" s="2" customFormat="1" ht="16.5" customHeight="1">
      <c r="A165" s="38"/>
      <c r="B165" s="39"/>
      <c r="C165" s="218" t="s">
        <v>195</v>
      </c>
      <c r="D165" s="218" t="s">
        <v>121</v>
      </c>
      <c r="E165" s="219" t="s">
        <v>196</v>
      </c>
      <c r="F165" s="220" t="s">
        <v>197</v>
      </c>
      <c r="G165" s="221" t="s">
        <v>198</v>
      </c>
      <c r="H165" s="222">
        <v>68.75</v>
      </c>
      <c r="I165" s="223"/>
      <c r="J165" s="224">
        <f>ROUND(I165*H165,2)</f>
        <v>0</v>
      </c>
      <c r="K165" s="220" t="s">
        <v>125</v>
      </c>
      <c r="L165" s="44"/>
      <c r="M165" s="225" t="s">
        <v>1</v>
      </c>
      <c r="N165" s="226" t="s">
        <v>42</v>
      </c>
      <c r="O165" s="91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9" t="s">
        <v>126</v>
      </c>
      <c r="AT165" s="229" t="s">
        <v>121</v>
      </c>
      <c r="AU165" s="229" t="s">
        <v>90</v>
      </c>
      <c r="AY165" s="17" t="s">
        <v>118</v>
      </c>
      <c r="BE165" s="230">
        <f>IF(N165="základní",J165,0)</f>
        <v>0</v>
      </c>
      <c r="BF165" s="230">
        <f>IF(N165="snížená",J165,0)</f>
        <v>0</v>
      </c>
      <c r="BG165" s="230">
        <f>IF(N165="zákl. přenesená",J165,0)</f>
        <v>0</v>
      </c>
      <c r="BH165" s="230">
        <f>IF(N165="sníž. přenesená",J165,0)</f>
        <v>0</v>
      </c>
      <c r="BI165" s="230">
        <f>IF(N165="nulová",J165,0)</f>
        <v>0</v>
      </c>
      <c r="BJ165" s="17" t="s">
        <v>85</v>
      </c>
      <c r="BK165" s="230">
        <f>ROUND(I165*H165,2)</f>
        <v>0</v>
      </c>
      <c r="BL165" s="17" t="s">
        <v>126</v>
      </c>
      <c r="BM165" s="229" t="s">
        <v>199</v>
      </c>
    </row>
    <row r="166" spans="1:47" s="2" customFormat="1" ht="12">
      <c r="A166" s="38"/>
      <c r="B166" s="39"/>
      <c r="C166" s="40"/>
      <c r="D166" s="231" t="s">
        <v>128</v>
      </c>
      <c r="E166" s="40"/>
      <c r="F166" s="232" t="s">
        <v>197</v>
      </c>
      <c r="G166" s="40"/>
      <c r="H166" s="40"/>
      <c r="I166" s="233"/>
      <c r="J166" s="40"/>
      <c r="K166" s="40"/>
      <c r="L166" s="44"/>
      <c r="M166" s="234"/>
      <c r="N166" s="235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128</v>
      </c>
      <c r="AU166" s="17" t="s">
        <v>90</v>
      </c>
    </row>
    <row r="167" spans="1:65" s="2" customFormat="1" ht="16.5" customHeight="1">
      <c r="A167" s="38"/>
      <c r="B167" s="39"/>
      <c r="C167" s="272" t="s">
        <v>174</v>
      </c>
      <c r="D167" s="272" t="s">
        <v>171</v>
      </c>
      <c r="E167" s="273" t="s">
        <v>200</v>
      </c>
      <c r="F167" s="274" t="s">
        <v>201</v>
      </c>
      <c r="G167" s="275" t="s">
        <v>198</v>
      </c>
      <c r="H167" s="276">
        <v>68.75</v>
      </c>
      <c r="I167" s="277"/>
      <c r="J167" s="278">
        <f>ROUND(I167*H167,2)</f>
        <v>0</v>
      </c>
      <c r="K167" s="274" t="s">
        <v>125</v>
      </c>
      <c r="L167" s="279"/>
      <c r="M167" s="280" t="s">
        <v>1</v>
      </c>
      <c r="N167" s="281" t="s">
        <v>42</v>
      </c>
      <c r="O167" s="91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174</v>
      </c>
      <c r="AT167" s="229" t="s">
        <v>171</v>
      </c>
      <c r="AU167" s="229" t="s">
        <v>90</v>
      </c>
      <c r="AY167" s="17" t="s">
        <v>118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85</v>
      </c>
      <c r="BK167" s="230">
        <f>ROUND(I167*H167,2)</f>
        <v>0</v>
      </c>
      <c r="BL167" s="17" t="s">
        <v>126</v>
      </c>
      <c r="BM167" s="229" t="s">
        <v>202</v>
      </c>
    </row>
    <row r="168" spans="1:47" s="2" customFormat="1" ht="12">
      <c r="A168" s="38"/>
      <c r="B168" s="39"/>
      <c r="C168" s="40"/>
      <c r="D168" s="231" t="s">
        <v>128</v>
      </c>
      <c r="E168" s="40"/>
      <c r="F168" s="232" t="s">
        <v>201</v>
      </c>
      <c r="G168" s="40"/>
      <c r="H168" s="40"/>
      <c r="I168" s="233"/>
      <c r="J168" s="40"/>
      <c r="K168" s="40"/>
      <c r="L168" s="44"/>
      <c r="M168" s="234"/>
      <c r="N168" s="235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128</v>
      </c>
      <c r="AU168" s="17" t="s">
        <v>90</v>
      </c>
    </row>
    <row r="169" spans="1:65" s="2" customFormat="1" ht="16.5" customHeight="1">
      <c r="A169" s="38"/>
      <c r="B169" s="39"/>
      <c r="C169" s="218" t="s">
        <v>154</v>
      </c>
      <c r="D169" s="218" t="s">
        <v>121</v>
      </c>
      <c r="E169" s="219" t="s">
        <v>203</v>
      </c>
      <c r="F169" s="220" t="s">
        <v>204</v>
      </c>
      <c r="G169" s="221" t="s">
        <v>133</v>
      </c>
      <c r="H169" s="222">
        <v>1</v>
      </c>
      <c r="I169" s="223"/>
      <c r="J169" s="224">
        <f>ROUND(I169*H169,2)</f>
        <v>0</v>
      </c>
      <c r="K169" s="220" t="s">
        <v>125</v>
      </c>
      <c r="L169" s="44"/>
      <c r="M169" s="225" t="s">
        <v>1</v>
      </c>
      <c r="N169" s="226" t="s">
        <v>42</v>
      </c>
      <c r="O169" s="91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9" t="s">
        <v>126</v>
      </c>
      <c r="AT169" s="229" t="s">
        <v>121</v>
      </c>
      <c r="AU169" s="229" t="s">
        <v>90</v>
      </c>
      <c r="AY169" s="17" t="s">
        <v>118</v>
      </c>
      <c r="BE169" s="230">
        <f>IF(N169="základní",J169,0)</f>
        <v>0</v>
      </c>
      <c r="BF169" s="230">
        <f>IF(N169="snížená",J169,0)</f>
        <v>0</v>
      </c>
      <c r="BG169" s="230">
        <f>IF(N169="zákl. přenesená",J169,0)</f>
        <v>0</v>
      </c>
      <c r="BH169" s="230">
        <f>IF(N169="sníž. přenesená",J169,0)</f>
        <v>0</v>
      </c>
      <c r="BI169" s="230">
        <f>IF(N169="nulová",J169,0)</f>
        <v>0</v>
      </c>
      <c r="BJ169" s="17" t="s">
        <v>85</v>
      </c>
      <c r="BK169" s="230">
        <f>ROUND(I169*H169,2)</f>
        <v>0</v>
      </c>
      <c r="BL169" s="17" t="s">
        <v>126</v>
      </c>
      <c r="BM169" s="229" t="s">
        <v>205</v>
      </c>
    </row>
    <row r="170" spans="1:47" s="2" customFormat="1" ht="12">
      <c r="A170" s="38"/>
      <c r="B170" s="39"/>
      <c r="C170" s="40"/>
      <c r="D170" s="231" t="s">
        <v>128</v>
      </c>
      <c r="E170" s="40"/>
      <c r="F170" s="232" t="s">
        <v>204</v>
      </c>
      <c r="G170" s="40"/>
      <c r="H170" s="40"/>
      <c r="I170" s="233"/>
      <c r="J170" s="40"/>
      <c r="K170" s="40"/>
      <c r="L170" s="44"/>
      <c r="M170" s="234"/>
      <c r="N170" s="235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128</v>
      </c>
      <c r="AU170" s="17" t="s">
        <v>90</v>
      </c>
    </row>
    <row r="171" spans="1:65" s="2" customFormat="1" ht="16.5" customHeight="1">
      <c r="A171" s="38"/>
      <c r="B171" s="39"/>
      <c r="C171" s="218" t="s">
        <v>206</v>
      </c>
      <c r="D171" s="218" t="s">
        <v>121</v>
      </c>
      <c r="E171" s="219" t="s">
        <v>207</v>
      </c>
      <c r="F171" s="220" t="s">
        <v>208</v>
      </c>
      <c r="G171" s="221" t="s">
        <v>133</v>
      </c>
      <c r="H171" s="222">
        <v>1</v>
      </c>
      <c r="I171" s="223"/>
      <c r="J171" s="224">
        <f>ROUND(I171*H171,2)</f>
        <v>0</v>
      </c>
      <c r="K171" s="220" t="s">
        <v>125</v>
      </c>
      <c r="L171" s="44"/>
      <c r="M171" s="225" t="s">
        <v>1</v>
      </c>
      <c r="N171" s="226" t="s">
        <v>42</v>
      </c>
      <c r="O171" s="91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126</v>
      </c>
      <c r="AT171" s="229" t="s">
        <v>121</v>
      </c>
      <c r="AU171" s="229" t="s">
        <v>90</v>
      </c>
      <c r="AY171" s="17" t="s">
        <v>118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85</v>
      </c>
      <c r="BK171" s="230">
        <f>ROUND(I171*H171,2)</f>
        <v>0</v>
      </c>
      <c r="BL171" s="17" t="s">
        <v>126</v>
      </c>
      <c r="BM171" s="229" t="s">
        <v>209</v>
      </c>
    </row>
    <row r="172" spans="1:47" s="2" customFormat="1" ht="12">
      <c r="A172" s="38"/>
      <c r="B172" s="39"/>
      <c r="C172" s="40"/>
      <c r="D172" s="231" t="s">
        <v>128</v>
      </c>
      <c r="E172" s="40"/>
      <c r="F172" s="232" t="s">
        <v>210</v>
      </c>
      <c r="G172" s="40"/>
      <c r="H172" s="40"/>
      <c r="I172" s="233"/>
      <c r="J172" s="40"/>
      <c r="K172" s="40"/>
      <c r="L172" s="44"/>
      <c r="M172" s="234"/>
      <c r="N172" s="235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128</v>
      </c>
      <c r="AU172" s="17" t="s">
        <v>90</v>
      </c>
    </row>
    <row r="173" spans="1:51" s="13" customFormat="1" ht="12">
      <c r="A173" s="13"/>
      <c r="B173" s="240"/>
      <c r="C173" s="241"/>
      <c r="D173" s="231" t="s">
        <v>164</v>
      </c>
      <c r="E173" s="242" t="s">
        <v>1</v>
      </c>
      <c r="F173" s="243" t="s">
        <v>211</v>
      </c>
      <c r="G173" s="241"/>
      <c r="H173" s="242" t="s">
        <v>1</v>
      </c>
      <c r="I173" s="244"/>
      <c r="J173" s="241"/>
      <c r="K173" s="241"/>
      <c r="L173" s="245"/>
      <c r="M173" s="246"/>
      <c r="N173" s="247"/>
      <c r="O173" s="247"/>
      <c r="P173" s="247"/>
      <c r="Q173" s="247"/>
      <c r="R173" s="247"/>
      <c r="S173" s="247"/>
      <c r="T173" s="24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9" t="s">
        <v>164</v>
      </c>
      <c r="AU173" s="249" t="s">
        <v>90</v>
      </c>
      <c r="AV173" s="13" t="s">
        <v>85</v>
      </c>
      <c r="AW173" s="13" t="s">
        <v>31</v>
      </c>
      <c r="AX173" s="13" t="s">
        <v>77</v>
      </c>
      <c r="AY173" s="249" t="s">
        <v>118</v>
      </c>
    </row>
    <row r="174" spans="1:51" s="14" customFormat="1" ht="12">
      <c r="A174" s="14"/>
      <c r="B174" s="250"/>
      <c r="C174" s="251"/>
      <c r="D174" s="231" t="s">
        <v>164</v>
      </c>
      <c r="E174" s="252" t="s">
        <v>1</v>
      </c>
      <c r="F174" s="253" t="s">
        <v>85</v>
      </c>
      <c r="G174" s="251"/>
      <c r="H174" s="254">
        <v>1</v>
      </c>
      <c r="I174" s="255"/>
      <c r="J174" s="251"/>
      <c r="K174" s="251"/>
      <c r="L174" s="256"/>
      <c r="M174" s="257"/>
      <c r="N174" s="258"/>
      <c r="O174" s="258"/>
      <c r="P174" s="258"/>
      <c r="Q174" s="258"/>
      <c r="R174" s="258"/>
      <c r="S174" s="258"/>
      <c r="T174" s="259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60" t="s">
        <v>164</v>
      </c>
      <c r="AU174" s="260" t="s">
        <v>90</v>
      </c>
      <c r="AV174" s="14" t="s">
        <v>90</v>
      </c>
      <c r="AW174" s="14" t="s">
        <v>31</v>
      </c>
      <c r="AX174" s="14" t="s">
        <v>77</v>
      </c>
      <c r="AY174" s="260" t="s">
        <v>118</v>
      </c>
    </row>
    <row r="175" spans="1:51" s="15" customFormat="1" ht="12">
      <c r="A175" s="15"/>
      <c r="B175" s="261"/>
      <c r="C175" s="262"/>
      <c r="D175" s="231" t="s">
        <v>164</v>
      </c>
      <c r="E175" s="263" t="s">
        <v>1</v>
      </c>
      <c r="F175" s="264" t="s">
        <v>170</v>
      </c>
      <c r="G175" s="262"/>
      <c r="H175" s="265">
        <v>1</v>
      </c>
      <c r="I175" s="266"/>
      <c r="J175" s="262"/>
      <c r="K175" s="262"/>
      <c r="L175" s="267"/>
      <c r="M175" s="282"/>
      <c r="N175" s="283"/>
      <c r="O175" s="283"/>
      <c r="P175" s="283"/>
      <c r="Q175" s="283"/>
      <c r="R175" s="283"/>
      <c r="S175" s="283"/>
      <c r="T175" s="284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1" t="s">
        <v>164</v>
      </c>
      <c r="AU175" s="271" t="s">
        <v>90</v>
      </c>
      <c r="AV175" s="15" t="s">
        <v>126</v>
      </c>
      <c r="AW175" s="15" t="s">
        <v>31</v>
      </c>
      <c r="AX175" s="15" t="s">
        <v>85</v>
      </c>
      <c r="AY175" s="271" t="s">
        <v>118</v>
      </c>
    </row>
    <row r="176" spans="1:31" s="2" customFormat="1" ht="6.95" customHeight="1">
      <c r="A176" s="38"/>
      <c r="B176" s="66"/>
      <c r="C176" s="67"/>
      <c r="D176" s="67"/>
      <c r="E176" s="67"/>
      <c r="F176" s="67"/>
      <c r="G176" s="67"/>
      <c r="H176" s="67"/>
      <c r="I176" s="67"/>
      <c r="J176" s="67"/>
      <c r="K176" s="67"/>
      <c r="L176" s="44"/>
      <c r="M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</row>
  </sheetData>
  <sheetProtection password="CC35" sheet="1" objects="1" scenarios="1" formatColumns="0" formatRows="0" autoFilter="0"/>
  <autoFilter ref="C117:K175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Anastasiia Belousova</dc:creator>
  <cp:keywords/>
  <dc:description/>
  <cp:lastModifiedBy>Anastasiia Belousova</cp:lastModifiedBy>
  <dcterms:created xsi:type="dcterms:W3CDTF">2024-03-05T14:01:06Z</dcterms:created>
  <dcterms:modified xsi:type="dcterms:W3CDTF">2024-03-05T14:01:08Z</dcterms:modified>
  <cp:category/>
  <cp:version/>
  <cp:contentType/>
  <cp:contentStatus/>
</cp:coreProperties>
</file>